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80" yWindow="705" windowWidth="14130" windowHeight="13065" activeTab="0"/>
  </bookViews>
  <sheets>
    <sheet name="按照清册的数据改动" sheetId="1" r:id="rId1"/>
  </sheets>
  <definedNames>
    <definedName name="_xlnm.Print_Area" localSheetId="0">'按照清册的数据改动'!$A$1:$M$449</definedName>
    <definedName name="_xlnm.Print_Titles" localSheetId="0">'按照清册的数据改动'!$1:$4</definedName>
  </definedNames>
  <calcPr fullCalcOnLoad="1"/>
</workbook>
</file>

<file path=xl/sharedStrings.xml><?xml version="1.0" encoding="utf-8"?>
<sst xmlns="http://schemas.openxmlformats.org/spreadsheetml/2006/main" count="495" uniqueCount="487">
  <si>
    <t>附件1</t>
  </si>
  <si>
    <t>2020年度森林生态效益损失性补偿资金发放汇总表</t>
  </si>
  <si>
    <t>序号</t>
  </si>
  <si>
    <t>乡镇个数</t>
  </si>
  <si>
    <t>村个数</t>
  </si>
  <si>
    <t>面积（亩）</t>
  </si>
  <si>
    <t>金额（元）</t>
  </si>
  <si>
    <t>户数</t>
  </si>
  <si>
    <t>页码</t>
  </si>
  <si>
    <t>小计</t>
  </si>
  <si>
    <t>集体</t>
  </si>
  <si>
    <t>个人</t>
  </si>
  <si>
    <t>总计</t>
  </si>
  <si>
    <t>一</t>
  </si>
  <si>
    <t>章村乡</t>
  </si>
  <si>
    <t>赵塘</t>
  </si>
  <si>
    <t>旺山</t>
  </si>
  <si>
    <t>章村</t>
  </si>
  <si>
    <t>小砩</t>
  </si>
  <si>
    <t>黄肚</t>
  </si>
  <si>
    <t>颜宅</t>
  </si>
  <si>
    <t>黄山头</t>
  </si>
  <si>
    <t>二</t>
  </si>
  <si>
    <t>腊口镇</t>
  </si>
  <si>
    <t>上京</t>
  </si>
  <si>
    <t>北坑</t>
  </si>
  <si>
    <t>浮弋</t>
  </si>
  <si>
    <t>武洋</t>
  </si>
  <si>
    <t>龙山头</t>
  </si>
  <si>
    <t>虞宅</t>
  </si>
  <si>
    <t>武埠</t>
  </si>
  <si>
    <t>瑶均</t>
  </si>
  <si>
    <t>青竹</t>
  </si>
  <si>
    <t>垟岙</t>
  </si>
  <si>
    <t>阳山</t>
  </si>
  <si>
    <t>石帆</t>
  </si>
  <si>
    <t>平斜</t>
  </si>
  <si>
    <t>石塔</t>
  </si>
  <si>
    <t>高坟岗</t>
  </si>
  <si>
    <t>外垟</t>
  </si>
  <si>
    <t>腊口</t>
  </si>
  <si>
    <t>坑口</t>
  </si>
  <si>
    <t>腊溪</t>
  </si>
  <si>
    <t>大坑</t>
  </si>
  <si>
    <t>格山</t>
  </si>
  <si>
    <t>三</t>
  </si>
  <si>
    <t>舒桥乡</t>
  </si>
  <si>
    <t>王岙</t>
  </si>
  <si>
    <t>沙坑</t>
  </si>
  <si>
    <t>阮坑</t>
  </si>
  <si>
    <t>箬鸟</t>
  </si>
  <si>
    <t>罗西</t>
  </si>
  <si>
    <t>叶店</t>
  </si>
  <si>
    <t>高茂</t>
  </si>
  <si>
    <t>西武头</t>
  </si>
  <si>
    <t>古竹坳</t>
  </si>
  <si>
    <t>大弄底</t>
  </si>
  <si>
    <t>蔡坑</t>
  </si>
  <si>
    <t>道彭</t>
  </si>
  <si>
    <t>丁埠头</t>
  </si>
  <si>
    <t>夫人山</t>
  </si>
  <si>
    <t>章杉</t>
  </si>
  <si>
    <t>四</t>
  </si>
  <si>
    <t>祯埠</t>
  </si>
  <si>
    <t>大叫</t>
  </si>
  <si>
    <t>官坑</t>
  </si>
  <si>
    <t>石坑</t>
  </si>
  <si>
    <t>朱山</t>
  </si>
  <si>
    <t>陈篆</t>
  </si>
  <si>
    <t>锦水</t>
  </si>
  <si>
    <t>兆庄</t>
  </si>
  <si>
    <t>王村</t>
  </si>
  <si>
    <t>岭下</t>
  </si>
  <si>
    <t>小群</t>
  </si>
  <si>
    <t>马岭脚</t>
  </si>
  <si>
    <t>五</t>
  </si>
  <si>
    <t>海溪乡</t>
  </si>
  <si>
    <t>黄畈</t>
  </si>
  <si>
    <t>海溪</t>
  </si>
  <si>
    <t>马岙</t>
  </si>
  <si>
    <t>大元</t>
  </si>
  <si>
    <t>西园</t>
  </si>
  <si>
    <t>乌隆</t>
  </si>
  <si>
    <t>乌楼</t>
  </si>
  <si>
    <t>石垟巷</t>
  </si>
  <si>
    <t>西坑边</t>
  </si>
  <si>
    <t>余山</t>
  </si>
  <si>
    <t>龙须洞</t>
  </si>
  <si>
    <t>横树岗</t>
  </si>
  <si>
    <t>六</t>
  </si>
  <si>
    <t>海口镇</t>
  </si>
  <si>
    <t>东江</t>
  </si>
  <si>
    <t>南岸</t>
  </si>
  <si>
    <t>麻埠</t>
  </si>
  <si>
    <t>界阜</t>
  </si>
  <si>
    <t>海口</t>
  </si>
  <si>
    <t>泗洲埠</t>
  </si>
  <si>
    <t>高沙</t>
  </si>
  <si>
    <t>南江</t>
  </si>
  <si>
    <t>外岩洞</t>
  </si>
  <si>
    <t>海林</t>
  </si>
  <si>
    <t>和合</t>
  </si>
  <si>
    <t>鹿山</t>
  </si>
  <si>
    <t>冷水</t>
  </si>
  <si>
    <t>七</t>
  </si>
  <si>
    <t>高市乡</t>
  </si>
  <si>
    <t>雄溪</t>
  </si>
  <si>
    <t>练岙</t>
  </si>
  <si>
    <t>高市</t>
  </si>
  <si>
    <t>东源口</t>
  </si>
  <si>
    <t>西源</t>
  </si>
  <si>
    <t>洞背</t>
  </si>
  <si>
    <t>黄镇</t>
  </si>
  <si>
    <t>官山</t>
  </si>
  <si>
    <t>东源头</t>
  </si>
  <si>
    <t>八</t>
  </si>
  <si>
    <t>船寮镇</t>
  </si>
  <si>
    <t>戈溪</t>
  </si>
  <si>
    <t>王巷</t>
  </si>
  <si>
    <t>水井头</t>
  </si>
  <si>
    <t>白岸</t>
  </si>
  <si>
    <t>滩头</t>
  </si>
  <si>
    <t>洪府前</t>
  </si>
  <si>
    <t>赤岩</t>
  </si>
  <si>
    <t>徐岙</t>
  </si>
  <si>
    <t>黄言</t>
  </si>
  <si>
    <t>康畈</t>
  </si>
  <si>
    <t>大洋</t>
  </si>
  <si>
    <t>姜岙</t>
  </si>
  <si>
    <t>船寮</t>
  </si>
  <si>
    <t>石盖口</t>
  </si>
  <si>
    <t>芝溪</t>
  </si>
  <si>
    <t>陈合</t>
  </si>
  <si>
    <t>石盖</t>
  </si>
  <si>
    <t>垟肚</t>
  </si>
  <si>
    <t>白山</t>
  </si>
  <si>
    <t>洪庵</t>
  </si>
  <si>
    <t>叶庄</t>
  </si>
  <si>
    <t>石头</t>
  </si>
  <si>
    <t>章庆</t>
  </si>
  <si>
    <t>小金</t>
  </si>
  <si>
    <t>圩头</t>
  </si>
  <si>
    <t>业川</t>
  </si>
  <si>
    <t>业鸟</t>
  </si>
  <si>
    <t>舒庄</t>
  </si>
  <si>
    <t>下七步</t>
  </si>
  <si>
    <t>石才</t>
  </si>
  <si>
    <t>洪岙</t>
  </si>
  <si>
    <t>朱店前</t>
  </si>
  <si>
    <t>成炭寮</t>
  </si>
  <si>
    <t>湖田</t>
  </si>
  <si>
    <t>大路</t>
  </si>
  <si>
    <t>上枝</t>
  </si>
  <si>
    <t>山后</t>
  </si>
  <si>
    <t>外湖</t>
  </si>
  <si>
    <t>九</t>
  </si>
  <si>
    <t>高湖镇</t>
  </si>
  <si>
    <t>良川</t>
  </si>
  <si>
    <t>内冯</t>
  </si>
  <si>
    <t>西圩</t>
  </si>
  <si>
    <t>高湖</t>
  </si>
  <si>
    <t>桐川</t>
  </si>
  <si>
    <t>外冯</t>
  </si>
  <si>
    <t>旦头山</t>
  </si>
  <si>
    <t>五源山</t>
  </si>
  <si>
    <t>东三</t>
  </si>
  <si>
    <t>角坑</t>
  </si>
  <si>
    <t>万坑龙</t>
  </si>
  <si>
    <t>十</t>
  </si>
  <si>
    <t>黄垟乡</t>
  </si>
  <si>
    <t>底项</t>
  </si>
  <si>
    <t>石平川</t>
  </si>
  <si>
    <t>石坑岭</t>
  </si>
  <si>
    <t>金坑</t>
  </si>
  <si>
    <t>峰山</t>
  </si>
  <si>
    <t>底黄垟</t>
  </si>
  <si>
    <t>金坑口</t>
  </si>
  <si>
    <t>外黄垟</t>
  </si>
  <si>
    <t>峰山茶场</t>
  </si>
  <si>
    <t>十一</t>
  </si>
  <si>
    <t>季宅乡</t>
  </si>
  <si>
    <t>黄放口</t>
  </si>
  <si>
    <t>上河垟</t>
  </si>
  <si>
    <t>皇山</t>
  </si>
  <si>
    <t>引坑</t>
  </si>
  <si>
    <t>季宅</t>
  </si>
  <si>
    <t>潘山</t>
  </si>
  <si>
    <t>下庄</t>
  </si>
  <si>
    <t>黄坑</t>
  </si>
  <si>
    <t>十二</t>
  </si>
  <si>
    <t>万山乡</t>
  </si>
  <si>
    <t>孙岸</t>
  </si>
  <si>
    <t>孙阔</t>
  </si>
  <si>
    <t>万山</t>
  </si>
  <si>
    <t>光乍坑</t>
  </si>
  <si>
    <t>乌坭塘</t>
  </si>
  <si>
    <t>陈吾寮</t>
  </si>
  <si>
    <t>十三</t>
  </si>
  <si>
    <t>东源镇</t>
  </si>
  <si>
    <t>周庄</t>
  </si>
  <si>
    <t>平桥</t>
  </si>
  <si>
    <t>桃山</t>
  </si>
  <si>
    <t>下堡</t>
  </si>
  <si>
    <t>东源</t>
  </si>
  <si>
    <t>驮龙</t>
  </si>
  <si>
    <t>周济</t>
  </si>
  <si>
    <t>平溪</t>
  </si>
  <si>
    <t>红光</t>
  </si>
  <si>
    <t>五星</t>
  </si>
  <si>
    <t>莲树坑</t>
  </si>
  <si>
    <t>上叶</t>
  </si>
  <si>
    <t>后降</t>
  </si>
  <si>
    <t>武陵</t>
  </si>
  <si>
    <t>十四</t>
  </si>
  <si>
    <t>万阜乡</t>
  </si>
  <si>
    <t>垟斜</t>
  </si>
  <si>
    <t>蒲州</t>
  </si>
  <si>
    <t>云山背</t>
  </si>
  <si>
    <t>赤岩垟</t>
  </si>
  <si>
    <t>柘垟</t>
  </si>
  <si>
    <t>白岩前</t>
  </si>
  <si>
    <t>新庄</t>
  </si>
  <si>
    <t>蒲来</t>
  </si>
  <si>
    <t>富塘</t>
  </si>
  <si>
    <t>十五</t>
  </si>
  <si>
    <t>油竹街道</t>
  </si>
  <si>
    <t>油竹上</t>
  </si>
  <si>
    <t>油竹下</t>
  </si>
  <si>
    <t>彭括</t>
  </si>
  <si>
    <t>秋炉坑</t>
  </si>
  <si>
    <t>十六</t>
  </si>
  <si>
    <t>仁宫乡</t>
  </si>
  <si>
    <t>彭湖</t>
  </si>
  <si>
    <t>小奕</t>
  </si>
  <si>
    <t>钓滩</t>
  </si>
  <si>
    <t>红花</t>
  </si>
  <si>
    <t>大奕</t>
  </si>
  <si>
    <t>寺岙</t>
  </si>
  <si>
    <t>仁宫</t>
  </si>
  <si>
    <t>密溪</t>
  </si>
  <si>
    <t>孙前</t>
  </si>
  <si>
    <t>桃坳</t>
  </si>
  <si>
    <t>十七</t>
  </si>
  <si>
    <t>阜山乡</t>
  </si>
  <si>
    <t>安店</t>
  </si>
  <si>
    <t>王费潭</t>
  </si>
  <si>
    <t>陈宅</t>
  </si>
  <si>
    <t>双溪</t>
  </si>
  <si>
    <t>圳下</t>
  </si>
  <si>
    <t>金竹垟</t>
  </si>
  <si>
    <t>周西坑</t>
  </si>
  <si>
    <t>垟村</t>
  </si>
  <si>
    <t>岭峰</t>
  </si>
  <si>
    <t>前王</t>
  </si>
  <si>
    <t>红富垟</t>
  </si>
  <si>
    <t>坑边</t>
  </si>
  <si>
    <t>岗下</t>
  </si>
  <si>
    <t>周村</t>
  </si>
  <si>
    <t>吴庄</t>
  </si>
  <si>
    <t>石门</t>
  </si>
  <si>
    <t>乌云山</t>
  </si>
  <si>
    <t>岭康</t>
  </si>
  <si>
    <t>周宅</t>
  </si>
  <si>
    <t>季山</t>
  </si>
  <si>
    <t>岙底</t>
  </si>
  <si>
    <t>十八</t>
  </si>
  <si>
    <t>章旦乡</t>
  </si>
  <si>
    <t>歇马降</t>
  </si>
  <si>
    <t>新旦</t>
  </si>
  <si>
    <t>双垟</t>
  </si>
  <si>
    <t>朱坑下</t>
  </si>
  <si>
    <t>十九</t>
  </si>
  <si>
    <t>鹤城街道</t>
  </si>
  <si>
    <t xml:space="preserve">北岸 </t>
  </si>
  <si>
    <t xml:space="preserve">圩仁 </t>
  </si>
  <si>
    <t xml:space="preserve">城北 </t>
  </si>
  <si>
    <t xml:space="preserve">陈山 </t>
  </si>
  <si>
    <t xml:space="preserve">金田 </t>
  </si>
  <si>
    <t xml:space="preserve">仁塘湾 </t>
  </si>
  <si>
    <t xml:space="preserve">黄降 </t>
  </si>
  <si>
    <t>石臼</t>
  </si>
  <si>
    <t>二十</t>
  </si>
  <si>
    <t>瓯南街道</t>
  </si>
  <si>
    <t>石郭上</t>
  </si>
  <si>
    <t>平风寨</t>
  </si>
  <si>
    <t xml:space="preserve">朱金 </t>
  </si>
  <si>
    <t xml:space="preserve">南湾 </t>
  </si>
  <si>
    <t xml:space="preserve">郑坑下 </t>
  </si>
  <si>
    <t xml:space="preserve">大李 </t>
  </si>
  <si>
    <t>二十一</t>
  </si>
  <si>
    <t>三溪口街道</t>
  </si>
  <si>
    <t xml:space="preserve">溪口 </t>
  </si>
  <si>
    <t xml:space="preserve">石溪 </t>
  </si>
  <si>
    <t xml:space="preserve">国垟 </t>
  </si>
  <si>
    <t xml:space="preserve">吴山 </t>
  </si>
  <si>
    <t xml:space="preserve">张山 </t>
  </si>
  <si>
    <t xml:space="preserve">黄山砻 </t>
  </si>
  <si>
    <t xml:space="preserve">金泉 </t>
  </si>
  <si>
    <t xml:space="preserve">下坦 </t>
  </si>
  <si>
    <t xml:space="preserve">陈学 </t>
  </si>
  <si>
    <t xml:space="preserve">上岸 </t>
  </si>
  <si>
    <t xml:space="preserve">白浦 </t>
  </si>
  <si>
    <t>西村</t>
  </si>
  <si>
    <t>仁川</t>
  </si>
  <si>
    <t>雷石</t>
  </si>
  <si>
    <t>二十二</t>
  </si>
  <si>
    <t xml:space="preserve"> 汤垟乡 </t>
  </si>
  <si>
    <t>洪口</t>
  </si>
  <si>
    <t>干坑</t>
  </si>
  <si>
    <t>西天</t>
  </si>
  <si>
    <t>汤垟</t>
  </si>
  <si>
    <t>垟寮</t>
  </si>
  <si>
    <t>小佐</t>
  </si>
  <si>
    <t>西天坑</t>
  </si>
  <si>
    <t>二十三</t>
  </si>
  <si>
    <t>仁庄镇</t>
  </si>
  <si>
    <t>仁庄</t>
  </si>
  <si>
    <t>应庄洋</t>
  </si>
  <si>
    <t>吴岸</t>
  </si>
  <si>
    <t>驮垟</t>
  </si>
  <si>
    <t>东坪</t>
  </si>
  <si>
    <t>林山</t>
  </si>
  <si>
    <t>罗垟</t>
  </si>
  <si>
    <t>冯垟</t>
  </si>
  <si>
    <t>三居</t>
  </si>
  <si>
    <t>横培</t>
  </si>
  <si>
    <t>塘古</t>
  </si>
  <si>
    <t>雅林</t>
  </si>
  <si>
    <t>八源</t>
  </si>
  <si>
    <t>新彭</t>
  </si>
  <si>
    <t>南木宕</t>
  </si>
  <si>
    <t>松坑</t>
  </si>
  <si>
    <t>夏严</t>
  </si>
  <si>
    <t>罗溪</t>
  </si>
  <si>
    <t>二十四</t>
  </si>
  <si>
    <t>山口镇</t>
  </si>
  <si>
    <t>大田</t>
  </si>
  <si>
    <t>雅陈</t>
  </si>
  <si>
    <t>大安</t>
  </si>
  <si>
    <t>山口</t>
  </si>
  <si>
    <t>二十五</t>
  </si>
  <si>
    <t>方山乡</t>
  </si>
  <si>
    <t>石前</t>
  </si>
  <si>
    <t>根头</t>
  </si>
  <si>
    <t>周岙</t>
  </si>
  <si>
    <t>垟塘</t>
  </si>
  <si>
    <t>奎岩庄</t>
  </si>
  <si>
    <t>邵山</t>
  </si>
  <si>
    <t>龙现</t>
  </si>
  <si>
    <t>松树下</t>
  </si>
  <si>
    <t>奇云山</t>
  </si>
  <si>
    <t>郑岸</t>
  </si>
  <si>
    <t>裘山</t>
  </si>
  <si>
    <t>后金</t>
  </si>
  <si>
    <t>马车坑</t>
  </si>
  <si>
    <t>二十六</t>
  </si>
  <si>
    <t>吴坑乡</t>
  </si>
  <si>
    <t>平岸</t>
  </si>
  <si>
    <t>下垟</t>
  </si>
  <si>
    <t>塘坑</t>
  </si>
  <si>
    <t>章山</t>
  </si>
  <si>
    <t>平岩</t>
  </si>
  <si>
    <t>大仁</t>
  </si>
  <si>
    <t>泉城</t>
  </si>
  <si>
    <t>吴坑</t>
  </si>
  <si>
    <t>石洞</t>
  </si>
  <si>
    <t>东溪</t>
  </si>
  <si>
    <t>二十七</t>
  </si>
  <si>
    <t>温溪镇</t>
  </si>
  <si>
    <t>林岙</t>
  </si>
  <si>
    <t>温溪</t>
  </si>
  <si>
    <t>温溪新</t>
  </si>
  <si>
    <t>沙门</t>
  </si>
  <si>
    <t>小峙</t>
  </si>
  <si>
    <t>龙叶</t>
  </si>
  <si>
    <t>大头田</t>
  </si>
  <si>
    <t>港头</t>
  </si>
  <si>
    <t>高岗</t>
  </si>
  <si>
    <t>新洋</t>
  </si>
  <si>
    <t>沙埠</t>
  </si>
  <si>
    <t>塘里岙</t>
  </si>
  <si>
    <t>洲头</t>
  </si>
  <si>
    <t>东岸</t>
  </si>
  <si>
    <t>汛桥</t>
  </si>
  <si>
    <t>呈岙</t>
  </si>
  <si>
    <t>寺下</t>
  </si>
  <si>
    <t>大垟下</t>
  </si>
  <si>
    <t>周岙底</t>
  </si>
  <si>
    <t>新西</t>
  </si>
  <si>
    <t>二十八</t>
  </si>
  <si>
    <t>小舟山乡</t>
  </si>
  <si>
    <t>新建</t>
  </si>
  <si>
    <t>郑山</t>
  </si>
  <si>
    <t>黄圆平</t>
  </si>
  <si>
    <t>上山炉</t>
  </si>
  <si>
    <t>西平</t>
  </si>
  <si>
    <t>二十九</t>
  </si>
  <si>
    <t>贵岙乡</t>
  </si>
  <si>
    <t>孙坑</t>
  </si>
  <si>
    <t>东山</t>
  </si>
  <si>
    <t>洪岩头</t>
  </si>
  <si>
    <t>贵岙</t>
  </si>
  <si>
    <t>金昌罗</t>
  </si>
  <si>
    <t>卓山</t>
  </si>
  <si>
    <t>下贵</t>
  </si>
  <si>
    <t>荷金</t>
  </si>
  <si>
    <t>小双坑</t>
  </si>
  <si>
    <t>黄山</t>
  </si>
  <si>
    <t>垟岩</t>
  </si>
  <si>
    <t>下坑</t>
  </si>
  <si>
    <t>塘后</t>
  </si>
  <si>
    <t>大双坑</t>
  </si>
  <si>
    <t>呈山</t>
  </si>
  <si>
    <t>上贵</t>
  </si>
  <si>
    <t>叶坑</t>
  </si>
  <si>
    <t>三十</t>
  </si>
  <si>
    <t>北山镇</t>
  </si>
  <si>
    <t>肖山</t>
  </si>
  <si>
    <t>济根</t>
  </si>
  <si>
    <t>张坪</t>
  </si>
  <si>
    <t>高桥背</t>
  </si>
  <si>
    <t>仁村</t>
  </si>
  <si>
    <t>坭垟</t>
  </si>
  <si>
    <t>半岭</t>
  </si>
  <si>
    <t>坳头</t>
  </si>
  <si>
    <t>箬坑</t>
  </si>
  <si>
    <t>上隆</t>
  </si>
  <si>
    <t>格坑</t>
  </si>
  <si>
    <t>坑底</t>
  </si>
  <si>
    <t>白岩</t>
  </si>
  <si>
    <t>陈村垟</t>
  </si>
  <si>
    <t>李坑</t>
  </si>
  <si>
    <t>大岩下</t>
  </si>
  <si>
    <t>北山</t>
  </si>
  <si>
    <t>郎回</t>
  </si>
  <si>
    <t>底洋</t>
  </si>
  <si>
    <t>石柱</t>
  </si>
  <si>
    <t>叶段</t>
  </si>
  <si>
    <t>阜口</t>
  </si>
  <si>
    <t>张口</t>
  </si>
  <si>
    <t>车垟</t>
  </si>
  <si>
    <t>泉山</t>
  </si>
  <si>
    <t>张岙</t>
  </si>
  <si>
    <t>黄库</t>
  </si>
  <si>
    <t>下长坑</t>
  </si>
  <si>
    <t>桔圩</t>
  </si>
  <si>
    <t>妙后</t>
  </si>
  <si>
    <t>驮田坪</t>
  </si>
  <si>
    <t>周山</t>
  </si>
  <si>
    <t>原岭根乡</t>
  </si>
  <si>
    <t>徐坑</t>
  </si>
  <si>
    <t>林坑</t>
  </si>
  <si>
    <t>韩山</t>
  </si>
  <si>
    <t>牛头</t>
  </si>
  <si>
    <t>吴山埠</t>
  </si>
  <si>
    <t>铁沙济</t>
  </si>
  <si>
    <t>小吾</t>
  </si>
  <si>
    <t>滩坑</t>
  </si>
  <si>
    <t>黄驮山</t>
  </si>
  <si>
    <t>岭根</t>
  </si>
  <si>
    <t>三十一</t>
  </si>
  <si>
    <t>巨浦乡</t>
  </si>
  <si>
    <t>巨浦</t>
  </si>
  <si>
    <t>下湾</t>
  </si>
  <si>
    <t>范村</t>
  </si>
  <si>
    <t>城门</t>
  </si>
  <si>
    <t>驮垅</t>
  </si>
  <si>
    <t>坑下</t>
  </si>
  <si>
    <t>西坑</t>
  </si>
  <si>
    <t>枫桥</t>
  </si>
  <si>
    <t>湖云</t>
  </si>
  <si>
    <t>徐山</t>
  </si>
  <si>
    <t>大库</t>
  </si>
  <si>
    <t>白坦下</t>
  </si>
  <si>
    <t>王谢</t>
  </si>
  <si>
    <t>三十二</t>
  </si>
  <si>
    <t>祯旺乡</t>
  </si>
  <si>
    <t>乡林场</t>
  </si>
  <si>
    <t>陈须</t>
  </si>
  <si>
    <t>应章</t>
  </si>
  <si>
    <t>吴畲</t>
  </si>
  <si>
    <t>吴宅</t>
  </si>
  <si>
    <t>谷甫</t>
  </si>
  <si>
    <t>祯旺</t>
  </si>
  <si>
    <t>上垟</t>
  </si>
  <si>
    <t>山寮</t>
  </si>
  <si>
    <t>祯埠镇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</si>
</sst>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29">
    <font>
      <sz val="12"/>
      <name val="宋体"/>
      <family val="0"/>
    </font>
    <font>
      <b/>
      <sz val="8.55"/>
      <name val="宋体"/>
      <family val="0"/>
    </font>
    <font>
      <b/>
      <sz val="12"/>
      <name val="宋体"/>
      <family val="0"/>
    </font>
    <font>
      <sz val="8.55"/>
      <color indexed="10"/>
      <name val="宋体"/>
      <family val="0"/>
    </font>
    <font>
      <sz val="8.55"/>
      <name val="宋体"/>
      <family val="0"/>
    </font>
    <font>
      <sz val="8.55"/>
      <name val="仿宋_GB2312"/>
      <family val="0"/>
    </font>
    <font>
      <sz val="16"/>
      <name val="黑体"/>
      <family val="3"/>
    </font>
    <font>
      <sz val="8.55"/>
      <name val="Times New Roman"/>
      <family val="1"/>
    </font>
    <font>
      <sz val="8.5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6" fillId="13" borderId="5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4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" fillId="0" borderId="9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9"/>
  <sheetViews>
    <sheetView tabSelected="1" view="pageBreakPreview" zoomScale="115" zoomScaleNormal="115" zoomScaleSheetLayoutView="115" workbookViewId="0" topLeftCell="A1">
      <selection activeCell="F7" sqref="F7"/>
    </sheetView>
  </sheetViews>
  <sheetFormatPr defaultColWidth="9.00390625" defaultRowHeight="14.25" customHeight="1"/>
  <cols>
    <col min="1" max="1" width="6.00390625" style="5" bestFit="1" customWidth="1"/>
    <col min="2" max="2" width="6.00390625" style="6" customWidth="1"/>
    <col min="3" max="3" width="7.00390625" style="6" bestFit="1" customWidth="1"/>
    <col min="4" max="5" width="7.625" style="6" bestFit="1" customWidth="1"/>
    <col min="6" max="6" width="8.50390625" style="6" bestFit="1" customWidth="1"/>
    <col min="7" max="7" width="10.125" style="6" customWidth="1"/>
    <col min="8" max="8" width="9.25390625" style="6" customWidth="1"/>
    <col min="9" max="9" width="10.125" style="6" customWidth="1"/>
    <col min="10" max="10" width="5.875" style="6" bestFit="1" customWidth="1"/>
    <col min="11" max="11" width="4.25390625" style="6" bestFit="1" customWidth="1"/>
    <col min="12" max="12" width="5.875" style="6" bestFit="1" customWidth="1"/>
    <col min="13" max="13" width="4.125" style="7" customWidth="1"/>
    <col min="14" max="16384" width="9.00390625" style="6" customWidth="1"/>
  </cols>
  <sheetData>
    <row r="1" spans="1:13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7"/>
    </row>
    <row r="2" spans="1:13" ht="2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4.25" customHeight="1">
      <c r="A3" s="32" t="s">
        <v>2</v>
      </c>
      <c r="B3" s="33" t="s">
        <v>3</v>
      </c>
      <c r="C3" s="33" t="s">
        <v>4</v>
      </c>
      <c r="D3" s="31" t="s">
        <v>5</v>
      </c>
      <c r="E3" s="31"/>
      <c r="F3" s="31"/>
      <c r="G3" s="31" t="s">
        <v>6</v>
      </c>
      <c r="H3" s="31"/>
      <c r="I3" s="31"/>
      <c r="J3" s="31" t="s">
        <v>7</v>
      </c>
      <c r="K3" s="31"/>
      <c r="L3" s="31"/>
      <c r="M3" s="31" t="s">
        <v>8</v>
      </c>
    </row>
    <row r="4" spans="1:13" ht="14.25" customHeight="1">
      <c r="A4" s="32"/>
      <c r="B4" s="33"/>
      <c r="C4" s="33"/>
      <c r="D4" s="12" t="s">
        <v>9</v>
      </c>
      <c r="E4" s="12" t="s">
        <v>10</v>
      </c>
      <c r="F4" s="12" t="s">
        <v>11</v>
      </c>
      <c r="G4" s="11" t="s">
        <v>9</v>
      </c>
      <c r="H4" s="11" t="s">
        <v>10</v>
      </c>
      <c r="I4" s="11" t="s">
        <v>11</v>
      </c>
      <c r="J4" s="11" t="s">
        <v>9</v>
      </c>
      <c r="K4" s="11" t="s">
        <v>10</v>
      </c>
      <c r="L4" s="11" t="s">
        <v>11</v>
      </c>
      <c r="M4" s="31"/>
    </row>
    <row r="5" spans="1:13" ht="14.25" customHeight="1">
      <c r="A5" s="13" t="s">
        <v>12</v>
      </c>
      <c r="B5" s="14">
        <v>32</v>
      </c>
      <c r="C5" s="15">
        <v>411</v>
      </c>
      <c r="D5" s="15">
        <f aca="true" t="shared" si="0" ref="D5:L5">D6+D14+D36+D52+D65+D78+D92+D102+D141+D153+D163+D172+D179+D194+D204+D209+D221+D243+D248+D257+D264+D279+D287+D306+D311+D325+D336+D357+D363+D381+D426+D415+D440</f>
        <v>2020926</v>
      </c>
      <c r="E5" s="15">
        <f t="shared" si="0"/>
        <v>911474.3999999999</v>
      </c>
      <c r="F5" s="15">
        <f t="shared" si="0"/>
        <v>1109451.5999999999</v>
      </c>
      <c r="G5" s="15">
        <f t="shared" si="0"/>
        <v>70731552</v>
      </c>
      <c r="H5" s="15">
        <f t="shared" si="0"/>
        <v>31894324</v>
      </c>
      <c r="I5" s="15">
        <f t="shared" si="0"/>
        <v>38837228</v>
      </c>
      <c r="J5" s="15">
        <f t="shared" si="0"/>
        <v>44946</v>
      </c>
      <c r="K5" s="15">
        <f t="shared" si="0"/>
        <v>378</v>
      </c>
      <c r="L5" s="15">
        <f t="shared" si="0"/>
        <v>44568</v>
      </c>
      <c r="M5" s="15"/>
    </row>
    <row r="6" spans="1:13" s="1" customFormat="1" ht="14.25" customHeight="1">
      <c r="A6" s="13" t="s">
        <v>13</v>
      </c>
      <c r="B6" s="14" t="s">
        <v>14</v>
      </c>
      <c r="C6" s="14">
        <v>7</v>
      </c>
      <c r="D6" s="14">
        <f>SUM(D7:D13)</f>
        <v>29322</v>
      </c>
      <c r="E6" s="14">
        <f aca="true" t="shared" si="1" ref="E6:L6">SUM(E7:E13)</f>
        <v>8806.4</v>
      </c>
      <c r="F6" s="14">
        <f t="shared" si="1"/>
        <v>20515.6</v>
      </c>
      <c r="G6" s="14">
        <f t="shared" si="1"/>
        <v>1026270</v>
      </c>
      <c r="H6" s="14">
        <f t="shared" si="1"/>
        <v>308224</v>
      </c>
      <c r="I6" s="14">
        <f t="shared" si="1"/>
        <v>718046</v>
      </c>
      <c r="J6" s="14">
        <f t="shared" si="1"/>
        <v>842</v>
      </c>
      <c r="K6" s="14">
        <f t="shared" si="1"/>
        <v>7</v>
      </c>
      <c r="L6" s="14">
        <f t="shared" si="1"/>
        <v>835</v>
      </c>
      <c r="M6" s="15"/>
    </row>
    <row r="7" spans="1:13" s="1" customFormat="1" ht="14.25" customHeight="1">
      <c r="A7" s="16">
        <v>1</v>
      </c>
      <c r="B7" s="14"/>
      <c r="C7" s="11" t="s">
        <v>15</v>
      </c>
      <c r="D7" s="12">
        <v>5242</v>
      </c>
      <c r="E7" s="12">
        <v>1220</v>
      </c>
      <c r="F7" s="12">
        <f aca="true" t="shared" si="2" ref="F7:F13">D7-E7</f>
        <v>4022</v>
      </c>
      <c r="G7" s="12">
        <f>D7*35</f>
        <v>183470</v>
      </c>
      <c r="H7" s="12">
        <f>E7*35</f>
        <v>42700</v>
      </c>
      <c r="I7" s="12">
        <f>F7*35</f>
        <v>140770</v>
      </c>
      <c r="J7" s="12">
        <f>K7+L7</f>
        <v>163</v>
      </c>
      <c r="K7" s="12">
        <v>1</v>
      </c>
      <c r="L7" s="12">
        <v>162</v>
      </c>
      <c r="M7" s="12">
        <v>1</v>
      </c>
    </row>
    <row r="8" spans="1:14" ht="14.25" customHeight="1">
      <c r="A8" s="16">
        <v>2</v>
      </c>
      <c r="B8" s="14"/>
      <c r="C8" s="11" t="s">
        <v>16</v>
      </c>
      <c r="D8" s="16">
        <v>2626</v>
      </c>
      <c r="E8" s="16">
        <v>2476</v>
      </c>
      <c r="F8" s="12">
        <f t="shared" si="2"/>
        <v>150</v>
      </c>
      <c r="G8" s="12">
        <f aca="true" t="shared" si="3" ref="G8:G13">D8*35</f>
        <v>91910</v>
      </c>
      <c r="H8" s="12">
        <f aca="true" t="shared" si="4" ref="H8:H13">E8*35</f>
        <v>86660</v>
      </c>
      <c r="I8" s="12">
        <f aca="true" t="shared" si="5" ref="I8:I13">F8*35</f>
        <v>5250</v>
      </c>
      <c r="J8" s="12">
        <f aca="true" t="shared" si="6" ref="J8:J13">K8+L8</f>
        <v>8</v>
      </c>
      <c r="K8" s="12">
        <v>1</v>
      </c>
      <c r="L8" s="12">
        <v>7</v>
      </c>
      <c r="M8" s="12">
        <v>3</v>
      </c>
      <c r="N8" s="1"/>
    </row>
    <row r="9" spans="1:14" ht="14.25" customHeight="1">
      <c r="A9" s="16">
        <v>3</v>
      </c>
      <c r="B9" s="14"/>
      <c r="C9" s="11" t="s">
        <v>17</v>
      </c>
      <c r="D9" s="16">
        <v>3281</v>
      </c>
      <c r="E9" s="12">
        <v>67</v>
      </c>
      <c r="F9" s="12">
        <f t="shared" si="2"/>
        <v>3214</v>
      </c>
      <c r="G9" s="12">
        <f t="shared" si="3"/>
        <v>114835</v>
      </c>
      <c r="H9" s="12">
        <f t="shared" si="4"/>
        <v>2345</v>
      </c>
      <c r="I9" s="12">
        <f t="shared" si="5"/>
        <v>112490</v>
      </c>
      <c r="J9" s="12">
        <f t="shared" si="6"/>
        <v>134</v>
      </c>
      <c r="K9" s="12">
        <v>1</v>
      </c>
      <c r="L9" s="12">
        <v>133</v>
      </c>
      <c r="M9" s="12">
        <v>4</v>
      </c>
      <c r="N9" s="1"/>
    </row>
    <row r="10" spans="1:14" ht="14.25" customHeight="1">
      <c r="A10" s="16">
        <v>4</v>
      </c>
      <c r="B10" s="14"/>
      <c r="C10" s="11" t="s">
        <v>18</v>
      </c>
      <c r="D10" s="16">
        <v>2369</v>
      </c>
      <c r="E10" s="16">
        <v>423.4</v>
      </c>
      <c r="F10" s="12">
        <f t="shared" si="2"/>
        <v>1945.6</v>
      </c>
      <c r="G10" s="12">
        <f t="shared" si="3"/>
        <v>82915</v>
      </c>
      <c r="H10" s="12">
        <f t="shared" si="4"/>
        <v>14819</v>
      </c>
      <c r="I10" s="12">
        <f t="shared" si="5"/>
        <v>68096</v>
      </c>
      <c r="J10" s="12">
        <f t="shared" si="6"/>
        <v>155</v>
      </c>
      <c r="K10" s="12">
        <v>1</v>
      </c>
      <c r="L10" s="12">
        <v>154</v>
      </c>
      <c r="M10" s="12">
        <v>6</v>
      </c>
      <c r="N10" s="1"/>
    </row>
    <row r="11" spans="1:14" ht="14.25" customHeight="1">
      <c r="A11" s="16">
        <v>5</v>
      </c>
      <c r="B11" s="14"/>
      <c r="C11" s="11" t="s">
        <v>19</v>
      </c>
      <c r="D11" s="16">
        <v>8005</v>
      </c>
      <c r="E11" s="16">
        <v>4086</v>
      </c>
      <c r="F11" s="12">
        <f t="shared" si="2"/>
        <v>3919</v>
      </c>
      <c r="G11" s="12">
        <f t="shared" si="3"/>
        <v>280175</v>
      </c>
      <c r="H11" s="12">
        <f t="shared" si="4"/>
        <v>143010</v>
      </c>
      <c r="I11" s="12">
        <f t="shared" si="5"/>
        <v>137165</v>
      </c>
      <c r="J11" s="12">
        <f t="shared" si="6"/>
        <v>176</v>
      </c>
      <c r="K11" s="12">
        <v>1</v>
      </c>
      <c r="L11" s="12">
        <v>175</v>
      </c>
      <c r="M11" s="12">
        <v>9</v>
      </c>
      <c r="N11" s="1"/>
    </row>
    <row r="12" spans="1:14" ht="14.25" customHeight="1">
      <c r="A12" s="16">
        <v>6</v>
      </c>
      <c r="B12" s="14"/>
      <c r="C12" s="11" t="s">
        <v>20</v>
      </c>
      <c r="D12" s="16">
        <v>7520</v>
      </c>
      <c r="E12" s="16">
        <v>517</v>
      </c>
      <c r="F12" s="12">
        <f t="shared" si="2"/>
        <v>7003</v>
      </c>
      <c r="G12" s="12">
        <f t="shared" si="3"/>
        <v>263200</v>
      </c>
      <c r="H12" s="12">
        <f t="shared" si="4"/>
        <v>18095</v>
      </c>
      <c r="I12" s="12">
        <f t="shared" si="5"/>
        <v>245105</v>
      </c>
      <c r="J12" s="12">
        <f t="shared" si="6"/>
        <v>192</v>
      </c>
      <c r="K12" s="12">
        <v>1</v>
      </c>
      <c r="L12" s="12">
        <v>191</v>
      </c>
      <c r="M12" s="12">
        <v>12</v>
      </c>
      <c r="N12" s="1"/>
    </row>
    <row r="13" spans="1:14" ht="14.25" customHeight="1">
      <c r="A13" s="16">
        <v>7</v>
      </c>
      <c r="B13" s="14"/>
      <c r="C13" s="11" t="s">
        <v>21</v>
      </c>
      <c r="D13" s="16">
        <v>279</v>
      </c>
      <c r="E13" s="16">
        <v>17</v>
      </c>
      <c r="F13" s="12">
        <f t="shared" si="2"/>
        <v>262</v>
      </c>
      <c r="G13" s="12">
        <f t="shared" si="3"/>
        <v>9765</v>
      </c>
      <c r="H13" s="12">
        <f t="shared" si="4"/>
        <v>595</v>
      </c>
      <c r="I13" s="12">
        <f t="shared" si="5"/>
        <v>9170</v>
      </c>
      <c r="J13" s="12">
        <f t="shared" si="6"/>
        <v>14</v>
      </c>
      <c r="K13" s="12">
        <v>1</v>
      </c>
      <c r="L13" s="12">
        <v>13</v>
      </c>
      <c r="M13" s="12">
        <v>15</v>
      </c>
      <c r="N13" s="1"/>
    </row>
    <row r="14" spans="1:14" ht="14.25" customHeight="1">
      <c r="A14" s="13" t="s">
        <v>22</v>
      </c>
      <c r="B14" s="14" t="s">
        <v>23</v>
      </c>
      <c r="C14" s="14">
        <v>21</v>
      </c>
      <c r="D14" s="15">
        <f>SUM(D15:D35)</f>
        <v>75535</v>
      </c>
      <c r="E14" s="15">
        <f aca="true" t="shared" si="7" ref="E14:L14">SUM(E15:E35)</f>
        <v>14665.199999999999</v>
      </c>
      <c r="F14" s="15">
        <f t="shared" si="7"/>
        <v>60869.799999999996</v>
      </c>
      <c r="G14" s="15">
        <f t="shared" si="7"/>
        <v>2643725</v>
      </c>
      <c r="H14" s="15">
        <f t="shared" si="7"/>
        <v>513282</v>
      </c>
      <c r="I14" s="15">
        <f t="shared" si="7"/>
        <v>2130443</v>
      </c>
      <c r="J14" s="15">
        <f t="shared" si="7"/>
        <v>2892</v>
      </c>
      <c r="K14" s="15">
        <f t="shared" si="7"/>
        <v>20</v>
      </c>
      <c r="L14" s="15">
        <f t="shared" si="7"/>
        <v>2872</v>
      </c>
      <c r="M14" s="12"/>
      <c r="N14" s="1"/>
    </row>
    <row r="15" spans="1:14" ht="14.25" customHeight="1">
      <c r="A15" s="16">
        <v>1</v>
      </c>
      <c r="B15" s="11"/>
      <c r="C15" s="11" t="s">
        <v>24</v>
      </c>
      <c r="D15" s="11">
        <v>6721</v>
      </c>
      <c r="E15" s="11">
        <v>554.3</v>
      </c>
      <c r="F15" s="11">
        <f>D15-E15</f>
        <v>6166.7</v>
      </c>
      <c r="G15" s="12">
        <f>D15*35</f>
        <v>235235</v>
      </c>
      <c r="H15" s="12">
        <f>E15*35</f>
        <v>19400.5</v>
      </c>
      <c r="I15" s="12">
        <f>F15*35</f>
        <v>215834.5</v>
      </c>
      <c r="J15" s="12">
        <f>K15+L15</f>
        <v>236</v>
      </c>
      <c r="K15" s="12">
        <v>1</v>
      </c>
      <c r="L15" s="12">
        <v>235</v>
      </c>
      <c r="M15" s="12">
        <v>16</v>
      </c>
      <c r="N15" s="1"/>
    </row>
    <row r="16" spans="1:14" ht="14.25" customHeight="1">
      <c r="A16" s="16">
        <v>2</v>
      </c>
      <c r="B16" s="11"/>
      <c r="C16" s="11" t="s">
        <v>25</v>
      </c>
      <c r="D16" s="11">
        <v>3276</v>
      </c>
      <c r="E16" s="11">
        <v>967.2</v>
      </c>
      <c r="F16" s="11">
        <f aca="true" t="shared" si="8" ref="F16:F34">D16-E16</f>
        <v>2308.8</v>
      </c>
      <c r="G16" s="12">
        <f aca="true" t="shared" si="9" ref="G16:G35">D16*35</f>
        <v>114660</v>
      </c>
      <c r="H16" s="12">
        <f aca="true" t="shared" si="10" ref="H16:H34">E16*35</f>
        <v>33852</v>
      </c>
      <c r="I16" s="12">
        <f aca="true" t="shared" si="11" ref="I16:I35">F16*35</f>
        <v>80808</v>
      </c>
      <c r="J16" s="12">
        <f>K16+L16</f>
        <v>176</v>
      </c>
      <c r="K16" s="12">
        <v>1</v>
      </c>
      <c r="L16" s="12">
        <v>175</v>
      </c>
      <c r="M16" s="12">
        <v>20</v>
      </c>
      <c r="N16" s="1"/>
    </row>
    <row r="17" spans="1:14" ht="14.25" customHeight="1">
      <c r="A17" s="16">
        <v>3</v>
      </c>
      <c r="B17" s="11"/>
      <c r="C17" s="11" t="s">
        <v>26</v>
      </c>
      <c r="D17" s="11">
        <v>1728</v>
      </c>
      <c r="E17" s="11">
        <v>11.2</v>
      </c>
      <c r="F17" s="11">
        <f t="shared" si="8"/>
        <v>1716.8</v>
      </c>
      <c r="G17" s="12">
        <f t="shared" si="9"/>
        <v>60480</v>
      </c>
      <c r="H17" s="12">
        <f t="shared" si="10"/>
        <v>392</v>
      </c>
      <c r="I17" s="12">
        <f t="shared" si="11"/>
        <v>60088</v>
      </c>
      <c r="J17" s="12">
        <f>K17+L17</f>
        <v>221</v>
      </c>
      <c r="K17" s="12">
        <v>1</v>
      </c>
      <c r="L17" s="12">
        <v>220</v>
      </c>
      <c r="M17" s="12">
        <v>23</v>
      </c>
      <c r="N17" s="1"/>
    </row>
    <row r="18" spans="1:14" ht="14.25" customHeight="1">
      <c r="A18" s="16">
        <v>4</v>
      </c>
      <c r="B18" s="11"/>
      <c r="C18" s="11" t="s">
        <v>27</v>
      </c>
      <c r="D18" s="11">
        <v>2973</v>
      </c>
      <c r="E18" s="11">
        <v>2973</v>
      </c>
      <c r="F18" s="11"/>
      <c r="G18" s="12">
        <f t="shared" si="9"/>
        <v>104055</v>
      </c>
      <c r="H18" s="12">
        <f t="shared" si="10"/>
        <v>104055</v>
      </c>
      <c r="I18" s="12"/>
      <c r="J18" s="12">
        <f>K18+L18</f>
        <v>1</v>
      </c>
      <c r="K18" s="12">
        <v>1</v>
      </c>
      <c r="L18" s="12"/>
      <c r="M18" s="12">
        <v>26</v>
      </c>
      <c r="N18" s="1"/>
    </row>
    <row r="19" spans="1:14" ht="14.25" customHeight="1">
      <c r="A19" s="16">
        <v>5</v>
      </c>
      <c r="B19" s="11"/>
      <c r="C19" s="11" t="s">
        <v>28</v>
      </c>
      <c r="D19" s="11">
        <v>455</v>
      </c>
      <c r="E19" s="11">
        <v>455</v>
      </c>
      <c r="F19" s="11"/>
      <c r="G19" s="12">
        <f t="shared" si="9"/>
        <v>15925</v>
      </c>
      <c r="H19" s="12">
        <f t="shared" si="10"/>
        <v>15925</v>
      </c>
      <c r="I19" s="12"/>
      <c r="J19" s="12">
        <v>1</v>
      </c>
      <c r="K19" s="12">
        <v>1</v>
      </c>
      <c r="L19" s="12"/>
      <c r="M19" s="12">
        <v>26</v>
      </c>
      <c r="N19" s="1"/>
    </row>
    <row r="20" spans="1:14" ht="14.25" customHeight="1">
      <c r="A20" s="16">
        <v>6</v>
      </c>
      <c r="B20" s="11"/>
      <c r="C20" s="11" t="s">
        <v>29</v>
      </c>
      <c r="D20" s="11">
        <v>2236</v>
      </c>
      <c r="E20" s="12"/>
      <c r="F20" s="11">
        <v>2236</v>
      </c>
      <c r="G20" s="12">
        <f t="shared" si="9"/>
        <v>78260</v>
      </c>
      <c r="H20" s="12"/>
      <c r="I20" s="12">
        <f t="shared" si="11"/>
        <v>78260</v>
      </c>
      <c r="J20" s="12">
        <f aca="true" t="shared" si="12" ref="J20:J34">K20+L20</f>
        <v>179</v>
      </c>
      <c r="K20" s="12"/>
      <c r="L20" s="12">
        <v>179</v>
      </c>
      <c r="M20" s="12">
        <v>26</v>
      </c>
      <c r="N20" s="1"/>
    </row>
    <row r="21" spans="1:14" ht="14.25" customHeight="1">
      <c r="A21" s="16">
        <v>7</v>
      </c>
      <c r="B21" s="11"/>
      <c r="C21" s="11" t="s">
        <v>30</v>
      </c>
      <c r="D21" s="11">
        <v>3806</v>
      </c>
      <c r="E21" s="11">
        <v>7</v>
      </c>
      <c r="F21" s="11">
        <f t="shared" si="8"/>
        <v>3799</v>
      </c>
      <c r="G21" s="12">
        <f t="shared" si="9"/>
        <v>133210</v>
      </c>
      <c r="H21" s="12">
        <f t="shared" si="10"/>
        <v>245</v>
      </c>
      <c r="I21" s="12">
        <f t="shared" si="11"/>
        <v>132965</v>
      </c>
      <c r="J21" s="12">
        <f t="shared" si="12"/>
        <v>73</v>
      </c>
      <c r="K21" s="12">
        <v>1</v>
      </c>
      <c r="L21" s="12">
        <v>72</v>
      </c>
      <c r="M21" s="12">
        <v>30</v>
      </c>
      <c r="N21" s="1"/>
    </row>
    <row r="22" spans="1:14" ht="14.25" customHeight="1">
      <c r="A22" s="16">
        <v>8</v>
      </c>
      <c r="B22" s="11"/>
      <c r="C22" s="11" t="s">
        <v>31</v>
      </c>
      <c r="D22" s="11">
        <v>8755</v>
      </c>
      <c r="E22" s="11">
        <v>611</v>
      </c>
      <c r="F22" s="11">
        <f t="shared" si="8"/>
        <v>8144</v>
      </c>
      <c r="G22" s="12">
        <f t="shared" si="9"/>
        <v>306425</v>
      </c>
      <c r="H22" s="12">
        <f t="shared" si="10"/>
        <v>21385</v>
      </c>
      <c r="I22" s="12">
        <f t="shared" si="11"/>
        <v>285040</v>
      </c>
      <c r="J22" s="12">
        <f t="shared" si="12"/>
        <v>249</v>
      </c>
      <c r="K22" s="12">
        <v>1</v>
      </c>
      <c r="L22" s="12">
        <v>248</v>
      </c>
      <c r="M22" s="12">
        <v>31</v>
      </c>
      <c r="N22" s="1"/>
    </row>
    <row r="23" spans="1:13" s="1" customFormat="1" ht="14.25" customHeight="1">
      <c r="A23" s="16">
        <v>9</v>
      </c>
      <c r="B23" s="11"/>
      <c r="C23" s="11" t="s">
        <v>32</v>
      </c>
      <c r="D23" s="11">
        <v>834</v>
      </c>
      <c r="E23" s="11"/>
      <c r="F23" s="11">
        <f t="shared" si="8"/>
        <v>834</v>
      </c>
      <c r="G23" s="12">
        <f t="shared" si="9"/>
        <v>29190</v>
      </c>
      <c r="H23" s="12"/>
      <c r="I23" s="12">
        <f t="shared" si="11"/>
        <v>29190</v>
      </c>
      <c r="J23" s="12">
        <f t="shared" si="12"/>
        <v>10</v>
      </c>
      <c r="K23" s="12"/>
      <c r="L23" s="18">
        <v>10</v>
      </c>
      <c r="M23" s="12">
        <v>35</v>
      </c>
    </row>
    <row r="24" spans="1:14" ht="14.25" customHeight="1">
      <c r="A24" s="16">
        <v>10</v>
      </c>
      <c r="B24" s="11"/>
      <c r="C24" s="11" t="s">
        <v>33</v>
      </c>
      <c r="D24" s="11">
        <v>3062</v>
      </c>
      <c r="E24" s="11">
        <v>23.5</v>
      </c>
      <c r="F24" s="11">
        <f t="shared" si="8"/>
        <v>3038.5</v>
      </c>
      <c r="G24" s="12">
        <f t="shared" si="9"/>
        <v>107170</v>
      </c>
      <c r="H24" s="12">
        <f t="shared" si="10"/>
        <v>822.5</v>
      </c>
      <c r="I24" s="12">
        <f t="shared" si="11"/>
        <v>106347.5</v>
      </c>
      <c r="J24" s="12">
        <f t="shared" si="12"/>
        <v>158</v>
      </c>
      <c r="K24" s="12">
        <v>1</v>
      </c>
      <c r="L24" s="18">
        <v>157</v>
      </c>
      <c r="M24" s="12">
        <v>35</v>
      </c>
      <c r="N24" s="1"/>
    </row>
    <row r="25" spans="1:14" ht="14.25" customHeight="1">
      <c r="A25" s="16">
        <v>11</v>
      </c>
      <c r="B25" s="11"/>
      <c r="C25" s="11" t="s">
        <v>34</v>
      </c>
      <c r="D25" s="11">
        <v>3765</v>
      </c>
      <c r="E25" s="11">
        <v>163.4</v>
      </c>
      <c r="F25" s="11">
        <f t="shared" si="8"/>
        <v>3601.6</v>
      </c>
      <c r="G25" s="12">
        <f t="shared" si="9"/>
        <v>131775</v>
      </c>
      <c r="H25" s="12">
        <f t="shared" si="10"/>
        <v>5719</v>
      </c>
      <c r="I25" s="12">
        <f t="shared" si="11"/>
        <v>126056</v>
      </c>
      <c r="J25" s="12">
        <f t="shared" si="12"/>
        <v>129</v>
      </c>
      <c r="K25" s="12">
        <v>1</v>
      </c>
      <c r="L25" s="18">
        <v>128</v>
      </c>
      <c r="M25" s="12">
        <v>38</v>
      </c>
      <c r="N25" s="1"/>
    </row>
    <row r="26" spans="1:14" ht="14.25" customHeight="1">
      <c r="A26" s="16">
        <v>12</v>
      </c>
      <c r="B26" s="11"/>
      <c r="C26" s="11" t="s">
        <v>35</v>
      </c>
      <c r="D26" s="11">
        <f>669+165</f>
        <v>834</v>
      </c>
      <c r="E26" s="11">
        <v>669</v>
      </c>
      <c r="F26" s="11">
        <f t="shared" si="8"/>
        <v>165</v>
      </c>
      <c r="G26" s="12">
        <f t="shared" si="9"/>
        <v>29190</v>
      </c>
      <c r="H26" s="12">
        <f t="shared" si="10"/>
        <v>23415</v>
      </c>
      <c r="I26" s="12">
        <f t="shared" si="11"/>
        <v>5775</v>
      </c>
      <c r="J26" s="12">
        <f t="shared" si="12"/>
        <v>12</v>
      </c>
      <c r="K26" s="12">
        <v>1</v>
      </c>
      <c r="L26" s="18">
        <v>11</v>
      </c>
      <c r="M26" s="12">
        <v>40</v>
      </c>
      <c r="N26" s="1"/>
    </row>
    <row r="27" spans="1:14" ht="14.25" customHeight="1">
      <c r="A27" s="16">
        <v>13</v>
      </c>
      <c r="B27" s="11"/>
      <c r="C27" s="11" t="s">
        <v>36</v>
      </c>
      <c r="D27" s="11">
        <v>4159</v>
      </c>
      <c r="E27" s="11">
        <v>483.1</v>
      </c>
      <c r="F27" s="11">
        <f t="shared" si="8"/>
        <v>3675.9</v>
      </c>
      <c r="G27" s="12">
        <f t="shared" si="9"/>
        <v>145565</v>
      </c>
      <c r="H27" s="12">
        <f t="shared" si="10"/>
        <v>16908.5</v>
      </c>
      <c r="I27" s="12">
        <f t="shared" si="11"/>
        <v>128656.5</v>
      </c>
      <c r="J27" s="12">
        <f t="shared" si="12"/>
        <v>122</v>
      </c>
      <c r="K27" s="12">
        <v>1</v>
      </c>
      <c r="L27" s="18">
        <v>121</v>
      </c>
      <c r="M27" s="12">
        <v>40</v>
      </c>
      <c r="N27" s="1"/>
    </row>
    <row r="28" spans="1:14" ht="14.25" customHeight="1">
      <c r="A28" s="16">
        <v>14</v>
      </c>
      <c r="B28" s="11"/>
      <c r="C28" s="11" t="s">
        <v>37</v>
      </c>
      <c r="D28" s="11">
        <v>1171</v>
      </c>
      <c r="E28" s="11">
        <v>9.9</v>
      </c>
      <c r="F28" s="11">
        <f t="shared" si="8"/>
        <v>1161.1</v>
      </c>
      <c r="G28" s="12">
        <f t="shared" si="9"/>
        <v>40985</v>
      </c>
      <c r="H28" s="12">
        <f t="shared" si="10"/>
        <v>346.5</v>
      </c>
      <c r="I28" s="12">
        <f t="shared" si="11"/>
        <v>40638.5</v>
      </c>
      <c r="J28" s="12">
        <f t="shared" si="12"/>
        <v>167</v>
      </c>
      <c r="K28" s="12">
        <v>1</v>
      </c>
      <c r="L28" s="18">
        <v>166</v>
      </c>
      <c r="M28" s="12">
        <v>43</v>
      </c>
      <c r="N28" s="1"/>
    </row>
    <row r="29" spans="1:14" ht="14.25" customHeight="1">
      <c r="A29" s="16">
        <v>15</v>
      </c>
      <c r="B29" s="12"/>
      <c r="C29" s="12" t="s">
        <v>38</v>
      </c>
      <c r="D29" s="12">
        <v>8150</v>
      </c>
      <c r="E29" s="12">
        <v>3273.7</v>
      </c>
      <c r="F29" s="11">
        <f t="shared" si="8"/>
        <v>4876.3</v>
      </c>
      <c r="G29" s="12">
        <f t="shared" si="9"/>
        <v>285250</v>
      </c>
      <c r="H29" s="12">
        <f t="shared" si="10"/>
        <v>114579.5</v>
      </c>
      <c r="I29" s="12">
        <f t="shared" si="11"/>
        <v>170670.5</v>
      </c>
      <c r="J29" s="12">
        <f t="shared" si="12"/>
        <v>181</v>
      </c>
      <c r="K29" s="12">
        <v>2</v>
      </c>
      <c r="L29" s="12">
        <v>179</v>
      </c>
      <c r="M29" s="12">
        <v>46</v>
      </c>
      <c r="N29" s="1"/>
    </row>
    <row r="30" spans="1:13" s="1" customFormat="1" ht="14.25" customHeight="1">
      <c r="A30" s="16">
        <v>16</v>
      </c>
      <c r="B30" s="12"/>
      <c r="C30" s="12" t="s">
        <v>39</v>
      </c>
      <c r="D30" s="12">
        <v>913</v>
      </c>
      <c r="E30" s="12">
        <v>281.2</v>
      </c>
      <c r="F30" s="11">
        <f t="shared" si="8"/>
        <v>631.8</v>
      </c>
      <c r="G30" s="12">
        <f t="shared" si="9"/>
        <v>31955</v>
      </c>
      <c r="H30" s="12">
        <f t="shared" si="10"/>
        <v>9842</v>
      </c>
      <c r="I30" s="12">
        <f t="shared" si="11"/>
        <v>22113</v>
      </c>
      <c r="J30" s="12">
        <f t="shared" si="12"/>
        <v>170</v>
      </c>
      <c r="K30" s="12">
        <v>1</v>
      </c>
      <c r="L30" s="12">
        <v>169</v>
      </c>
      <c r="M30" s="12">
        <v>49</v>
      </c>
    </row>
    <row r="31" spans="1:14" ht="14.25" customHeight="1">
      <c r="A31" s="16">
        <v>17</v>
      </c>
      <c r="B31" s="12"/>
      <c r="C31" s="12" t="s">
        <v>40</v>
      </c>
      <c r="D31" s="12">
        <v>11498</v>
      </c>
      <c r="E31" s="12">
        <v>898.4</v>
      </c>
      <c r="F31" s="11">
        <f t="shared" si="8"/>
        <v>10599.6</v>
      </c>
      <c r="G31" s="12">
        <f t="shared" si="9"/>
        <v>402430</v>
      </c>
      <c r="H31" s="12">
        <f t="shared" si="10"/>
        <v>31444</v>
      </c>
      <c r="I31" s="12">
        <f t="shared" si="11"/>
        <v>370986</v>
      </c>
      <c r="J31" s="12">
        <f t="shared" si="12"/>
        <v>162</v>
      </c>
      <c r="K31" s="12">
        <v>2</v>
      </c>
      <c r="L31" s="12">
        <v>160</v>
      </c>
      <c r="M31" s="12">
        <v>52</v>
      </c>
      <c r="N31" s="1"/>
    </row>
    <row r="32" spans="1:14" ht="14.25" customHeight="1">
      <c r="A32" s="16">
        <v>18</v>
      </c>
      <c r="B32" s="12"/>
      <c r="C32" s="12" t="s">
        <v>41</v>
      </c>
      <c r="D32" s="12">
        <v>3336</v>
      </c>
      <c r="E32" s="12">
        <v>890.5</v>
      </c>
      <c r="F32" s="11">
        <f t="shared" si="8"/>
        <v>2445.5</v>
      </c>
      <c r="G32" s="12">
        <f t="shared" si="9"/>
        <v>116760</v>
      </c>
      <c r="H32" s="12">
        <f t="shared" si="10"/>
        <v>31167.5</v>
      </c>
      <c r="I32" s="12">
        <f t="shared" si="11"/>
        <v>85592.5</v>
      </c>
      <c r="J32" s="12">
        <f t="shared" si="12"/>
        <v>189</v>
      </c>
      <c r="K32" s="12">
        <v>1</v>
      </c>
      <c r="L32" s="12">
        <v>188</v>
      </c>
      <c r="M32" s="12">
        <v>54</v>
      </c>
      <c r="N32" s="1"/>
    </row>
    <row r="33" spans="1:13" s="1" customFormat="1" ht="14.25" customHeight="1">
      <c r="A33" s="16">
        <v>19</v>
      </c>
      <c r="B33" s="12"/>
      <c r="C33" s="12" t="s">
        <v>42</v>
      </c>
      <c r="D33" s="12">
        <v>2416</v>
      </c>
      <c r="E33" s="12">
        <v>652.8</v>
      </c>
      <c r="F33" s="11">
        <f t="shared" si="8"/>
        <v>1763.2</v>
      </c>
      <c r="G33" s="12">
        <f t="shared" si="9"/>
        <v>84560</v>
      </c>
      <c r="H33" s="12">
        <f t="shared" si="10"/>
        <v>22848</v>
      </c>
      <c r="I33" s="12">
        <f t="shared" si="11"/>
        <v>61712</v>
      </c>
      <c r="J33" s="12">
        <f t="shared" si="12"/>
        <v>137</v>
      </c>
      <c r="K33" s="12">
        <v>1</v>
      </c>
      <c r="L33" s="12">
        <v>136</v>
      </c>
      <c r="M33" s="12">
        <v>58</v>
      </c>
    </row>
    <row r="34" spans="1:14" ht="14.25" customHeight="1">
      <c r="A34" s="16">
        <v>20</v>
      </c>
      <c r="B34" s="11"/>
      <c r="C34" s="11" t="s">
        <v>43</v>
      </c>
      <c r="D34" s="11">
        <v>4449</v>
      </c>
      <c r="E34" s="11">
        <v>1741</v>
      </c>
      <c r="F34" s="11">
        <f t="shared" si="8"/>
        <v>2708</v>
      </c>
      <c r="G34" s="12">
        <f t="shared" si="9"/>
        <v>155715</v>
      </c>
      <c r="H34" s="12">
        <f t="shared" si="10"/>
        <v>60935</v>
      </c>
      <c r="I34" s="12">
        <f t="shared" si="11"/>
        <v>94780</v>
      </c>
      <c r="J34" s="12">
        <f t="shared" si="12"/>
        <v>264</v>
      </c>
      <c r="K34" s="12">
        <v>1</v>
      </c>
      <c r="L34" s="18">
        <v>263</v>
      </c>
      <c r="M34" s="12">
        <v>60</v>
      </c>
      <c r="N34" s="1"/>
    </row>
    <row r="35" spans="1:14" ht="14.25" customHeight="1">
      <c r="A35" s="16">
        <v>21</v>
      </c>
      <c r="B35" s="11"/>
      <c r="C35" s="11" t="s">
        <v>44</v>
      </c>
      <c r="D35" s="11">
        <v>998</v>
      </c>
      <c r="E35" s="11"/>
      <c r="F35" s="11">
        <v>998</v>
      </c>
      <c r="G35" s="12">
        <f t="shared" si="9"/>
        <v>34930</v>
      </c>
      <c r="H35" s="12"/>
      <c r="I35" s="12">
        <f t="shared" si="11"/>
        <v>34930</v>
      </c>
      <c r="J35" s="12">
        <v>55</v>
      </c>
      <c r="K35" s="12"/>
      <c r="L35" s="18">
        <v>55</v>
      </c>
      <c r="M35" s="12">
        <v>65</v>
      </c>
      <c r="N35" s="1"/>
    </row>
    <row r="36" spans="1:14" ht="14.25" customHeight="1">
      <c r="A36" s="13" t="s">
        <v>45</v>
      </c>
      <c r="B36" s="14" t="s">
        <v>46</v>
      </c>
      <c r="C36" s="14">
        <v>15</v>
      </c>
      <c r="D36" s="14">
        <f>SUM(D37:D51)</f>
        <v>31479</v>
      </c>
      <c r="E36" s="14">
        <f aca="true" t="shared" si="13" ref="E36:L36">SUM(E37:E51)</f>
        <v>9543.4</v>
      </c>
      <c r="F36" s="14">
        <f t="shared" si="13"/>
        <v>21935.6</v>
      </c>
      <c r="G36" s="14">
        <f t="shared" si="13"/>
        <v>1109045</v>
      </c>
      <c r="H36" s="14">
        <f t="shared" si="13"/>
        <v>334019</v>
      </c>
      <c r="I36" s="14">
        <f t="shared" si="13"/>
        <v>775026</v>
      </c>
      <c r="J36" s="14">
        <f t="shared" si="13"/>
        <v>1031</v>
      </c>
      <c r="K36" s="14">
        <f t="shared" si="13"/>
        <v>15</v>
      </c>
      <c r="L36" s="14">
        <f t="shared" si="13"/>
        <v>1016</v>
      </c>
      <c r="M36" s="12"/>
      <c r="N36" s="1"/>
    </row>
    <row r="37" spans="1:14" ht="14.25" customHeight="1">
      <c r="A37" s="16">
        <v>1</v>
      </c>
      <c r="B37" s="11"/>
      <c r="C37" s="11" t="s">
        <v>47</v>
      </c>
      <c r="D37" s="11">
        <v>573</v>
      </c>
      <c r="E37" s="11">
        <v>573</v>
      </c>
      <c r="F37" s="11"/>
      <c r="G37" s="12">
        <f>D37*35</f>
        <v>20055</v>
      </c>
      <c r="H37" s="12">
        <f>E37*35</f>
        <v>20055</v>
      </c>
      <c r="I37" s="12"/>
      <c r="J37" s="12">
        <v>1</v>
      </c>
      <c r="K37" s="12">
        <v>1</v>
      </c>
      <c r="L37" s="18"/>
      <c r="M37" s="12">
        <v>66</v>
      </c>
      <c r="N37" s="1"/>
    </row>
    <row r="38" spans="1:14" ht="14.25" customHeight="1">
      <c r="A38" s="16">
        <v>2</v>
      </c>
      <c r="B38" s="11"/>
      <c r="C38" s="11" t="s">
        <v>48</v>
      </c>
      <c r="D38" s="11">
        <v>2515</v>
      </c>
      <c r="E38" s="11">
        <v>544</v>
      </c>
      <c r="F38" s="11">
        <f>D38-E38</f>
        <v>1971</v>
      </c>
      <c r="G38" s="12">
        <f aca="true" t="shared" si="14" ref="G38:G51">D38*35</f>
        <v>88025</v>
      </c>
      <c r="H38" s="12">
        <f aca="true" t="shared" si="15" ref="H38:H51">E38*35</f>
        <v>19040</v>
      </c>
      <c r="I38" s="12">
        <f aca="true" t="shared" si="16" ref="I38:I49">F38*35</f>
        <v>68985</v>
      </c>
      <c r="J38" s="12">
        <f>K38+L38</f>
        <v>109</v>
      </c>
      <c r="K38" s="12">
        <v>1</v>
      </c>
      <c r="L38" s="18">
        <v>108</v>
      </c>
      <c r="M38" s="12">
        <v>66</v>
      </c>
      <c r="N38" s="1"/>
    </row>
    <row r="39" spans="1:14" ht="14.25" customHeight="1">
      <c r="A39" s="16">
        <v>3</v>
      </c>
      <c r="B39" s="11"/>
      <c r="C39" s="11" t="s">
        <v>49</v>
      </c>
      <c r="D39" s="11">
        <v>1610</v>
      </c>
      <c r="E39" s="11">
        <v>218.5</v>
      </c>
      <c r="F39" s="11">
        <f aca="true" t="shared" si="17" ref="F39:F51">D39-E39</f>
        <v>1391.5</v>
      </c>
      <c r="G39" s="12">
        <f t="shared" si="14"/>
        <v>56350</v>
      </c>
      <c r="H39" s="12">
        <f t="shared" si="15"/>
        <v>7647.5</v>
      </c>
      <c r="I39" s="12">
        <f t="shared" si="16"/>
        <v>48702.5</v>
      </c>
      <c r="J39" s="12">
        <f aca="true" t="shared" si="18" ref="J39:J51">K39+L39</f>
        <v>76</v>
      </c>
      <c r="K39" s="12">
        <v>1</v>
      </c>
      <c r="L39" s="18">
        <v>75</v>
      </c>
      <c r="M39" s="12">
        <v>68</v>
      </c>
      <c r="N39" s="1"/>
    </row>
    <row r="40" spans="1:13" s="1" customFormat="1" ht="14.25" customHeight="1">
      <c r="A40" s="16">
        <v>4</v>
      </c>
      <c r="B40" s="11"/>
      <c r="C40" s="11" t="s">
        <v>50</v>
      </c>
      <c r="D40" s="11">
        <v>1044</v>
      </c>
      <c r="E40" s="11">
        <v>121.3</v>
      </c>
      <c r="F40" s="11">
        <f t="shared" si="17"/>
        <v>922.7</v>
      </c>
      <c r="G40" s="12">
        <f t="shared" si="14"/>
        <v>36540</v>
      </c>
      <c r="H40" s="12">
        <f t="shared" si="15"/>
        <v>4245.5</v>
      </c>
      <c r="I40" s="12">
        <f t="shared" si="16"/>
        <v>32294.5</v>
      </c>
      <c r="J40" s="12">
        <f t="shared" si="18"/>
        <v>78</v>
      </c>
      <c r="K40" s="12">
        <v>1</v>
      </c>
      <c r="L40" s="18">
        <v>77</v>
      </c>
      <c r="M40" s="12">
        <v>69</v>
      </c>
    </row>
    <row r="41" spans="1:14" ht="14.25" customHeight="1">
      <c r="A41" s="16">
        <v>5</v>
      </c>
      <c r="B41" s="11"/>
      <c r="C41" s="11" t="s">
        <v>51</v>
      </c>
      <c r="D41" s="11">
        <v>950</v>
      </c>
      <c r="E41" s="11">
        <v>93</v>
      </c>
      <c r="F41" s="11">
        <f t="shared" si="17"/>
        <v>857</v>
      </c>
      <c r="G41" s="12">
        <f t="shared" si="14"/>
        <v>33250</v>
      </c>
      <c r="H41" s="12">
        <f t="shared" si="15"/>
        <v>3255</v>
      </c>
      <c r="I41" s="12">
        <f t="shared" si="16"/>
        <v>29995</v>
      </c>
      <c r="J41" s="12">
        <f t="shared" si="18"/>
        <v>66</v>
      </c>
      <c r="K41" s="12">
        <v>1</v>
      </c>
      <c r="L41" s="18">
        <v>65</v>
      </c>
      <c r="M41" s="12">
        <v>701</v>
      </c>
      <c r="N41" s="1"/>
    </row>
    <row r="42" spans="1:14" ht="14.25" customHeight="1">
      <c r="A42" s="16">
        <v>6</v>
      </c>
      <c r="B42" s="11"/>
      <c r="C42" s="11" t="s">
        <v>52</v>
      </c>
      <c r="D42" s="11">
        <v>316</v>
      </c>
      <c r="E42" s="11">
        <v>316</v>
      </c>
      <c r="F42" s="11"/>
      <c r="G42" s="12">
        <f t="shared" si="14"/>
        <v>11060</v>
      </c>
      <c r="H42" s="12">
        <f t="shared" si="15"/>
        <v>11060</v>
      </c>
      <c r="I42" s="12"/>
      <c r="J42" s="12">
        <f t="shared" si="18"/>
        <v>1</v>
      </c>
      <c r="K42" s="12">
        <v>1</v>
      </c>
      <c r="L42" s="18"/>
      <c r="M42" s="12">
        <v>71</v>
      </c>
      <c r="N42" s="1"/>
    </row>
    <row r="43" spans="1:14" ht="14.25" customHeight="1">
      <c r="A43" s="16">
        <v>7</v>
      </c>
      <c r="B43" s="11"/>
      <c r="C43" s="12" t="s">
        <v>53</v>
      </c>
      <c r="D43" s="11">
        <v>1271</v>
      </c>
      <c r="E43" s="11">
        <v>312.6</v>
      </c>
      <c r="F43" s="11">
        <f t="shared" si="17"/>
        <v>958.4</v>
      </c>
      <c r="G43" s="12">
        <f t="shared" si="14"/>
        <v>44485</v>
      </c>
      <c r="H43" s="12">
        <f t="shared" si="15"/>
        <v>10941</v>
      </c>
      <c r="I43" s="12">
        <f t="shared" si="16"/>
        <v>33544</v>
      </c>
      <c r="J43" s="12">
        <f t="shared" si="18"/>
        <v>106</v>
      </c>
      <c r="K43" s="12">
        <v>1</v>
      </c>
      <c r="L43" s="18">
        <v>105</v>
      </c>
      <c r="M43" s="12">
        <v>71</v>
      </c>
      <c r="N43" s="1"/>
    </row>
    <row r="44" spans="1:14" ht="14.25" customHeight="1">
      <c r="A44" s="16">
        <v>8</v>
      </c>
      <c r="B44" s="11"/>
      <c r="C44" s="12" t="s">
        <v>54</v>
      </c>
      <c r="D44" s="11">
        <v>4545</v>
      </c>
      <c r="E44" s="11">
        <v>1273</v>
      </c>
      <c r="F44" s="11">
        <f t="shared" si="17"/>
        <v>3272</v>
      </c>
      <c r="G44" s="12">
        <v>166355</v>
      </c>
      <c r="H44" s="12">
        <f t="shared" si="15"/>
        <v>44555</v>
      </c>
      <c r="I44" s="12">
        <f>G44-H44</f>
        <v>121800</v>
      </c>
      <c r="J44" s="12">
        <f t="shared" si="18"/>
        <v>103</v>
      </c>
      <c r="K44" s="12">
        <v>1</v>
      </c>
      <c r="L44" s="18">
        <v>102</v>
      </c>
      <c r="M44" s="12">
        <v>73</v>
      </c>
      <c r="N44" s="1"/>
    </row>
    <row r="45" spans="1:14" ht="14.25" customHeight="1">
      <c r="A45" s="16">
        <v>9</v>
      </c>
      <c r="B45" s="11"/>
      <c r="C45" s="12" t="s">
        <v>55</v>
      </c>
      <c r="D45" s="11">
        <v>856</v>
      </c>
      <c r="E45" s="11">
        <v>104</v>
      </c>
      <c r="F45" s="11">
        <f t="shared" si="17"/>
        <v>752</v>
      </c>
      <c r="G45" s="12">
        <f t="shared" si="14"/>
        <v>29960</v>
      </c>
      <c r="H45" s="12">
        <f t="shared" si="15"/>
        <v>3640</v>
      </c>
      <c r="I45" s="12">
        <f t="shared" si="16"/>
        <v>26320</v>
      </c>
      <c r="J45" s="12">
        <f t="shared" si="18"/>
        <v>3</v>
      </c>
      <c r="K45" s="12">
        <v>1</v>
      </c>
      <c r="L45" s="18">
        <v>2</v>
      </c>
      <c r="M45" s="12">
        <v>75</v>
      </c>
      <c r="N45" s="1"/>
    </row>
    <row r="46" spans="1:14" ht="14.25" customHeight="1">
      <c r="A46" s="16">
        <v>10</v>
      </c>
      <c r="B46" s="11"/>
      <c r="C46" s="12" t="s">
        <v>56</v>
      </c>
      <c r="D46" s="11">
        <v>8772</v>
      </c>
      <c r="E46" s="11">
        <v>2987</v>
      </c>
      <c r="F46" s="11">
        <f t="shared" si="17"/>
        <v>5785</v>
      </c>
      <c r="G46" s="12">
        <f t="shared" si="14"/>
        <v>307020</v>
      </c>
      <c r="H46" s="12">
        <f t="shared" si="15"/>
        <v>104545</v>
      </c>
      <c r="I46" s="12">
        <f t="shared" si="16"/>
        <v>202475</v>
      </c>
      <c r="J46" s="12">
        <f t="shared" si="18"/>
        <v>147</v>
      </c>
      <c r="K46" s="12">
        <v>1</v>
      </c>
      <c r="L46" s="18">
        <v>146</v>
      </c>
      <c r="M46" s="12">
        <v>75</v>
      </c>
      <c r="N46" s="1"/>
    </row>
    <row r="47" spans="1:14" ht="14.25" customHeight="1">
      <c r="A47" s="16">
        <v>11</v>
      </c>
      <c r="B47" s="11"/>
      <c r="C47" s="12" t="s">
        <v>57</v>
      </c>
      <c r="D47" s="11">
        <v>4566</v>
      </c>
      <c r="E47" s="11">
        <v>901</v>
      </c>
      <c r="F47" s="11">
        <f t="shared" si="17"/>
        <v>3665</v>
      </c>
      <c r="G47" s="12">
        <f t="shared" si="14"/>
        <v>159810</v>
      </c>
      <c r="H47" s="12">
        <f t="shared" si="15"/>
        <v>31535</v>
      </c>
      <c r="I47" s="12">
        <f t="shared" si="16"/>
        <v>128275</v>
      </c>
      <c r="J47" s="12">
        <f t="shared" si="18"/>
        <v>167</v>
      </c>
      <c r="K47" s="12">
        <v>2</v>
      </c>
      <c r="L47" s="18">
        <v>165</v>
      </c>
      <c r="M47" s="12">
        <v>78</v>
      </c>
      <c r="N47" s="1"/>
    </row>
    <row r="48" spans="1:14" ht="14.25" customHeight="1">
      <c r="A48" s="16">
        <v>12</v>
      </c>
      <c r="B48" s="11"/>
      <c r="C48" s="12" t="s">
        <v>58</v>
      </c>
      <c r="D48" s="11">
        <v>1426</v>
      </c>
      <c r="E48" s="11">
        <v>636</v>
      </c>
      <c r="F48" s="11">
        <f t="shared" si="17"/>
        <v>790</v>
      </c>
      <c r="G48" s="12">
        <f t="shared" si="14"/>
        <v>49910</v>
      </c>
      <c r="H48" s="12">
        <f t="shared" si="15"/>
        <v>22260</v>
      </c>
      <c r="I48" s="12">
        <f t="shared" si="16"/>
        <v>27650</v>
      </c>
      <c r="J48" s="12">
        <f t="shared" si="18"/>
        <v>73</v>
      </c>
      <c r="K48" s="12">
        <v>1</v>
      </c>
      <c r="L48" s="18">
        <v>72</v>
      </c>
      <c r="M48" s="12">
        <v>81</v>
      </c>
      <c r="N48" s="1"/>
    </row>
    <row r="49" spans="1:13" s="1" customFormat="1" ht="14.25" customHeight="1">
      <c r="A49" s="16">
        <v>13</v>
      </c>
      <c r="B49" s="11"/>
      <c r="C49" s="12" t="s">
        <v>59</v>
      </c>
      <c r="D49" s="11">
        <v>427</v>
      </c>
      <c r="E49" s="11"/>
      <c r="F49" s="11">
        <v>427</v>
      </c>
      <c r="G49" s="12">
        <f t="shared" si="14"/>
        <v>14945</v>
      </c>
      <c r="H49" s="12"/>
      <c r="I49" s="12">
        <f t="shared" si="16"/>
        <v>14945</v>
      </c>
      <c r="J49" s="12">
        <f t="shared" si="18"/>
        <v>1</v>
      </c>
      <c r="K49" s="12"/>
      <c r="L49" s="18">
        <v>1</v>
      </c>
      <c r="M49" s="12">
        <v>82</v>
      </c>
    </row>
    <row r="50" spans="1:13" s="1" customFormat="1" ht="14.25" customHeight="1">
      <c r="A50" s="16">
        <v>14</v>
      </c>
      <c r="B50" s="11"/>
      <c r="C50" s="12" t="s">
        <v>60</v>
      </c>
      <c r="D50" s="11">
        <v>566</v>
      </c>
      <c r="E50" s="11">
        <v>566</v>
      </c>
      <c r="F50" s="11"/>
      <c r="G50" s="12">
        <f t="shared" si="14"/>
        <v>19810</v>
      </c>
      <c r="H50" s="12">
        <f t="shared" si="15"/>
        <v>19810</v>
      </c>
      <c r="I50" s="12"/>
      <c r="J50" s="12">
        <f t="shared" si="18"/>
        <v>1</v>
      </c>
      <c r="K50" s="12">
        <v>1</v>
      </c>
      <c r="L50" s="18"/>
      <c r="M50" s="12">
        <v>82</v>
      </c>
    </row>
    <row r="51" spans="1:13" s="1" customFormat="1" ht="14.25" customHeight="1">
      <c r="A51" s="16">
        <v>15</v>
      </c>
      <c r="B51" s="11"/>
      <c r="C51" s="12" t="s">
        <v>61</v>
      </c>
      <c r="D51" s="11">
        <v>2042</v>
      </c>
      <c r="E51" s="11">
        <v>898</v>
      </c>
      <c r="F51" s="11">
        <f t="shared" si="17"/>
        <v>1144</v>
      </c>
      <c r="G51" s="12">
        <f t="shared" si="14"/>
        <v>71470</v>
      </c>
      <c r="H51" s="12">
        <f t="shared" si="15"/>
        <v>31430</v>
      </c>
      <c r="I51" s="12">
        <f>F51*35</f>
        <v>40040</v>
      </c>
      <c r="J51" s="12">
        <f t="shared" si="18"/>
        <v>99</v>
      </c>
      <c r="K51" s="12">
        <v>1</v>
      </c>
      <c r="L51" s="18">
        <v>98</v>
      </c>
      <c r="M51" s="12">
        <v>82</v>
      </c>
    </row>
    <row r="52" spans="1:14" s="2" customFormat="1" ht="13.5" customHeight="1">
      <c r="A52" s="13" t="s">
        <v>62</v>
      </c>
      <c r="B52" s="14" t="s">
        <v>486</v>
      </c>
      <c r="C52" s="14">
        <v>12</v>
      </c>
      <c r="D52" s="14">
        <f>SUM(D53:D64)</f>
        <v>155523</v>
      </c>
      <c r="E52" s="14">
        <f aca="true" t="shared" si="19" ref="E52:L52">SUM(E53:E64)</f>
        <v>33672</v>
      </c>
      <c r="F52" s="14">
        <f t="shared" si="19"/>
        <v>121851</v>
      </c>
      <c r="G52" s="14">
        <f t="shared" si="19"/>
        <v>5443305</v>
      </c>
      <c r="H52" s="14">
        <f t="shared" si="19"/>
        <v>1178520</v>
      </c>
      <c r="I52" s="14">
        <f t="shared" si="19"/>
        <v>4264785</v>
      </c>
      <c r="J52" s="14">
        <f t="shared" si="19"/>
        <v>2583</v>
      </c>
      <c r="K52" s="14">
        <f t="shared" si="19"/>
        <v>8</v>
      </c>
      <c r="L52" s="14">
        <f t="shared" si="19"/>
        <v>2575</v>
      </c>
      <c r="M52" s="12"/>
      <c r="N52" s="1"/>
    </row>
    <row r="53" spans="1:14" s="3" customFormat="1" ht="13.5" customHeight="1">
      <c r="A53" s="16">
        <v>1</v>
      </c>
      <c r="B53" s="11"/>
      <c r="C53" s="11" t="s">
        <v>63</v>
      </c>
      <c r="D53" s="11">
        <v>7247</v>
      </c>
      <c r="E53" s="11">
        <v>328</v>
      </c>
      <c r="F53" s="11">
        <f aca="true" t="shared" si="20" ref="F53:F64">D53-E53</f>
        <v>6919</v>
      </c>
      <c r="G53" s="12">
        <f>D53*35</f>
        <v>253645</v>
      </c>
      <c r="H53" s="12">
        <f>E53*35</f>
        <v>11480</v>
      </c>
      <c r="I53" s="12">
        <f>F53*35</f>
        <v>242165</v>
      </c>
      <c r="J53" s="12">
        <f>K53+L53</f>
        <v>211</v>
      </c>
      <c r="K53" s="12">
        <v>1</v>
      </c>
      <c r="L53" s="12">
        <v>210</v>
      </c>
      <c r="M53" s="12">
        <v>85</v>
      </c>
      <c r="N53" s="1"/>
    </row>
    <row r="54" spans="1:14" s="3" customFormat="1" ht="13.5" customHeight="1">
      <c r="A54" s="16">
        <v>2</v>
      </c>
      <c r="B54" s="11"/>
      <c r="C54" s="11" t="s">
        <v>64</v>
      </c>
      <c r="D54" s="11">
        <v>5977</v>
      </c>
      <c r="E54" s="11"/>
      <c r="F54" s="11">
        <f t="shared" si="20"/>
        <v>5977</v>
      </c>
      <c r="G54" s="12">
        <f aca="true" t="shared" si="21" ref="G54:H64">D54*35</f>
        <v>209195</v>
      </c>
      <c r="H54" s="12"/>
      <c r="I54" s="12">
        <f aca="true" t="shared" si="22" ref="I54:I64">F54*35</f>
        <v>209195</v>
      </c>
      <c r="J54" s="12">
        <f aca="true" t="shared" si="23" ref="J54:J64">K54+L54</f>
        <v>57</v>
      </c>
      <c r="K54" s="12"/>
      <c r="L54" s="12">
        <v>57</v>
      </c>
      <c r="M54" s="12">
        <v>88</v>
      </c>
      <c r="N54" s="1"/>
    </row>
    <row r="55" spans="1:14" s="3" customFormat="1" ht="13.5" customHeight="1">
      <c r="A55" s="16">
        <v>3</v>
      </c>
      <c r="B55" s="11"/>
      <c r="C55" s="11" t="s">
        <v>65</v>
      </c>
      <c r="D55" s="11">
        <v>2451</v>
      </c>
      <c r="E55" s="11">
        <v>30</v>
      </c>
      <c r="F55" s="11">
        <f t="shared" si="20"/>
        <v>2421</v>
      </c>
      <c r="G55" s="12">
        <f t="shared" si="21"/>
        <v>85785</v>
      </c>
      <c r="H55" s="12">
        <f t="shared" si="21"/>
        <v>1050</v>
      </c>
      <c r="I55" s="12">
        <f t="shared" si="22"/>
        <v>84735</v>
      </c>
      <c r="J55" s="12">
        <f t="shared" si="23"/>
        <v>188</v>
      </c>
      <c r="K55" s="12"/>
      <c r="L55" s="12">
        <v>188</v>
      </c>
      <c r="M55" s="12">
        <v>89</v>
      </c>
      <c r="N55" s="1"/>
    </row>
    <row r="56" spans="1:14" s="3" customFormat="1" ht="13.5" customHeight="1">
      <c r="A56" s="16">
        <v>4</v>
      </c>
      <c r="B56" s="11"/>
      <c r="C56" s="11" t="s">
        <v>66</v>
      </c>
      <c r="D56" s="11">
        <v>15019</v>
      </c>
      <c r="E56" s="11"/>
      <c r="F56" s="11">
        <f t="shared" si="20"/>
        <v>15019</v>
      </c>
      <c r="G56" s="12">
        <f t="shared" si="21"/>
        <v>525665</v>
      </c>
      <c r="H56" s="12"/>
      <c r="I56" s="12">
        <f t="shared" si="22"/>
        <v>525665</v>
      </c>
      <c r="J56" s="12">
        <f t="shared" si="23"/>
        <v>217</v>
      </c>
      <c r="K56" s="12"/>
      <c r="L56" s="12">
        <v>217</v>
      </c>
      <c r="M56" s="12">
        <v>92</v>
      </c>
      <c r="N56" s="1"/>
    </row>
    <row r="57" spans="1:14" s="2" customFormat="1" ht="14.25">
      <c r="A57" s="16">
        <v>5</v>
      </c>
      <c r="B57" s="11"/>
      <c r="C57" s="11" t="s">
        <v>67</v>
      </c>
      <c r="D57" s="11">
        <v>2147</v>
      </c>
      <c r="E57" s="12"/>
      <c r="F57" s="11">
        <f t="shared" si="20"/>
        <v>2147</v>
      </c>
      <c r="G57" s="12">
        <f t="shared" si="21"/>
        <v>75145</v>
      </c>
      <c r="H57" s="12"/>
      <c r="I57" s="12">
        <f t="shared" si="22"/>
        <v>75145</v>
      </c>
      <c r="J57" s="12">
        <f t="shared" si="23"/>
        <v>13</v>
      </c>
      <c r="K57" s="12"/>
      <c r="L57" s="12">
        <v>13</v>
      </c>
      <c r="M57" s="12">
        <v>96</v>
      </c>
      <c r="N57" s="1"/>
    </row>
    <row r="58" spans="1:14" s="2" customFormat="1" ht="13.5" customHeight="1">
      <c r="A58" s="16">
        <v>6</v>
      </c>
      <c r="B58" s="14"/>
      <c r="C58" s="11" t="s">
        <v>68</v>
      </c>
      <c r="D58" s="11">
        <v>7802</v>
      </c>
      <c r="E58" s="11">
        <v>572.9</v>
      </c>
      <c r="F58" s="11">
        <f t="shared" si="20"/>
        <v>7229.1</v>
      </c>
      <c r="G58" s="12">
        <f t="shared" si="21"/>
        <v>273070</v>
      </c>
      <c r="H58" s="12">
        <f aca="true" t="shared" si="24" ref="H58:H64">E58*35</f>
        <v>20051.5</v>
      </c>
      <c r="I58" s="12">
        <f t="shared" si="22"/>
        <v>253018.5</v>
      </c>
      <c r="J58" s="12">
        <f t="shared" si="23"/>
        <v>263</v>
      </c>
      <c r="K58" s="12">
        <v>1</v>
      </c>
      <c r="L58" s="12">
        <v>262</v>
      </c>
      <c r="M58" s="12">
        <v>96</v>
      </c>
      <c r="N58" s="1"/>
    </row>
    <row r="59" spans="1:14" s="2" customFormat="1" ht="13.5" customHeight="1">
      <c r="A59" s="16">
        <v>7</v>
      </c>
      <c r="B59" s="11"/>
      <c r="C59" s="11" t="s">
        <v>69</v>
      </c>
      <c r="D59" s="11">
        <v>27528</v>
      </c>
      <c r="E59" s="11">
        <v>10762.4</v>
      </c>
      <c r="F59" s="11">
        <f t="shared" si="20"/>
        <v>16765.6</v>
      </c>
      <c r="G59" s="12">
        <f t="shared" si="21"/>
        <v>963480</v>
      </c>
      <c r="H59" s="12">
        <f t="shared" si="24"/>
        <v>376684</v>
      </c>
      <c r="I59" s="12">
        <f t="shared" si="22"/>
        <v>586796</v>
      </c>
      <c r="J59" s="12">
        <f t="shared" si="23"/>
        <v>167</v>
      </c>
      <c r="K59" s="12">
        <v>1</v>
      </c>
      <c r="L59" s="12">
        <v>166</v>
      </c>
      <c r="M59" s="12">
        <v>101</v>
      </c>
      <c r="N59" s="1"/>
    </row>
    <row r="60" spans="1:14" s="2" customFormat="1" ht="13.5" customHeight="1">
      <c r="A60" s="16">
        <v>8</v>
      </c>
      <c r="B60" s="14"/>
      <c r="C60" s="11" t="s">
        <v>70</v>
      </c>
      <c r="D60" s="11">
        <v>34650</v>
      </c>
      <c r="E60" s="11">
        <v>15767</v>
      </c>
      <c r="F60" s="11">
        <f t="shared" si="20"/>
        <v>18883</v>
      </c>
      <c r="G60" s="12">
        <f t="shared" si="21"/>
        <v>1212750</v>
      </c>
      <c r="H60" s="12">
        <f t="shared" si="24"/>
        <v>551845</v>
      </c>
      <c r="I60" s="12">
        <f t="shared" si="22"/>
        <v>660905</v>
      </c>
      <c r="J60" s="12">
        <f t="shared" si="23"/>
        <v>126</v>
      </c>
      <c r="K60" s="12">
        <v>1</v>
      </c>
      <c r="L60" s="12">
        <v>125</v>
      </c>
      <c r="M60" s="12">
        <v>104</v>
      </c>
      <c r="N60" s="1"/>
    </row>
    <row r="61" spans="1:14" s="2" customFormat="1" ht="13.5" customHeight="1">
      <c r="A61" s="16">
        <v>9</v>
      </c>
      <c r="B61" s="11"/>
      <c r="C61" s="12" t="s">
        <v>71</v>
      </c>
      <c r="D61" s="11">
        <v>13017</v>
      </c>
      <c r="E61" s="11">
        <v>948</v>
      </c>
      <c r="F61" s="11">
        <f t="shared" si="20"/>
        <v>12069</v>
      </c>
      <c r="G61" s="12">
        <f t="shared" si="21"/>
        <v>455595</v>
      </c>
      <c r="H61" s="12">
        <f t="shared" si="24"/>
        <v>33180</v>
      </c>
      <c r="I61" s="12">
        <f t="shared" si="22"/>
        <v>422415</v>
      </c>
      <c r="J61" s="12">
        <f t="shared" si="23"/>
        <v>289</v>
      </c>
      <c r="K61" s="12">
        <v>1</v>
      </c>
      <c r="L61" s="12">
        <v>288</v>
      </c>
      <c r="M61" s="12">
        <v>106</v>
      </c>
      <c r="N61" s="1"/>
    </row>
    <row r="62" spans="1:14" s="2" customFormat="1" ht="13.5" customHeight="1">
      <c r="A62" s="16">
        <v>10</v>
      </c>
      <c r="B62" s="11"/>
      <c r="C62" s="11" t="s">
        <v>72</v>
      </c>
      <c r="D62" s="11">
        <v>15163</v>
      </c>
      <c r="E62" s="12">
        <v>1993</v>
      </c>
      <c r="F62" s="11">
        <f t="shared" si="20"/>
        <v>13170</v>
      </c>
      <c r="G62" s="12">
        <f t="shared" si="21"/>
        <v>530705</v>
      </c>
      <c r="H62" s="12">
        <f t="shared" si="24"/>
        <v>69755</v>
      </c>
      <c r="I62" s="12">
        <f t="shared" si="22"/>
        <v>460950</v>
      </c>
      <c r="J62" s="12">
        <f t="shared" si="23"/>
        <v>432</v>
      </c>
      <c r="K62" s="12">
        <v>1</v>
      </c>
      <c r="L62" s="12">
        <v>431</v>
      </c>
      <c r="M62" s="12">
        <v>111</v>
      </c>
      <c r="N62" s="1"/>
    </row>
    <row r="63" spans="1:14" s="2" customFormat="1" ht="14.25">
      <c r="A63" s="16">
        <v>11</v>
      </c>
      <c r="B63" s="11"/>
      <c r="C63" s="11" t="s">
        <v>73</v>
      </c>
      <c r="D63" s="11">
        <v>13966</v>
      </c>
      <c r="E63" s="12">
        <v>1797.7</v>
      </c>
      <c r="F63" s="11">
        <f t="shared" si="20"/>
        <v>12168.3</v>
      </c>
      <c r="G63" s="12">
        <f t="shared" si="21"/>
        <v>488810</v>
      </c>
      <c r="H63" s="12">
        <f t="shared" si="24"/>
        <v>62919.5</v>
      </c>
      <c r="I63" s="12">
        <f t="shared" si="22"/>
        <v>425890.5</v>
      </c>
      <c r="J63" s="12">
        <f t="shared" si="23"/>
        <v>294</v>
      </c>
      <c r="K63" s="12">
        <v>1</v>
      </c>
      <c r="L63" s="12">
        <v>293</v>
      </c>
      <c r="M63" s="12">
        <v>118</v>
      </c>
      <c r="N63" s="1"/>
    </row>
    <row r="64" spans="1:14" s="2" customFormat="1" ht="14.25">
      <c r="A64" s="16">
        <v>12</v>
      </c>
      <c r="B64" s="11"/>
      <c r="C64" s="11" t="s">
        <v>74</v>
      </c>
      <c r="D64" s="11">
        <v>10556</v>
      </c>
      <c r="E64" s="12">
        <v>1473</v>
      </c>
      <c r="F64" s="11">
        <f t="shared" si="20"/>
        <v>9083</v>
      </c>
      <c r="G64" s="12">
        <f t="shared" si="21"/>
        <v>369460</v>
      </c>
      <c r="H64" s="12">
        <f t="shared" si="24"/>
        <v>51555</v>
      </c>
      <c r="I64" s="12">
        <f t="shared" si="22"/>
        <v>317905</v>
      </c>
      <c r="J64" s="12">
        <f t="shared" si="23"/>
        <v>326</v>
      </c>
      <c r="K64" s="12">
        <v>1</v>
      </c>
      <c r="L64" s="12">
        <v>325</v>
      </c>
      <c r="M64" s="12">
        <v>123</v>
      </c>
      <c r="N64" s="1"/>
    </row>
    <row r="65" spans="1:14" ht="14.25" customHeight="1">
      <c r="A65" s="13" t="s">
        <v>75</v>
      </c>
      <c r="B65" s="14" t="s">
        <v>76</v>
      </c>
      <c r="C65" s="14">
        <v>12</v>
      </c>
      <c r="D65" s="14">
        <f>SUM(D66:D77)</f>
        <v>18836</v>
      </c>
      <c r="E65" s="14">
        <f aca="true" t="shared" si="25" ref="E65:L65">SUM(E66:E77)</f>
        <v>14131</v>
      </c>
      <c r="F65" s="14">
        <f t="shared" si="25"/>
        <v>4705</v>
      </c>
      <c r="G65" s="14">
        <f t="shared" si="25"/>
        <v>651980</v>
      </c>
      <c r="H65" s="14">
        <f t="shared" si="25"/>
        <v>487305</v>
      </c>
      <c r="I65" s="14">
        <f t="shared" si="25"/>
        <v>164675</v>
      </c>
      <c r="J65" s="14">
        <f t="shared" si="25"/>
        <v>205</v>
      </c>
      <c r="K65" s="14">
        <f t="shared" si="25"/>
        <v>10</v>
      </c>
      <c r="L65" s="14">
        <f t="shared" si="25"/>
        <v>195</v>
      </c>
      <c r="M65" s="12"/>
      <c r="N65" s="1"/>
    </row>
    <row r="66" spans="1:14" ht="14.25" customHeight="1">
      <c r="A66" s="16">
        <v>1</v>
      </c>
      <c r="B66" s="11"/>
      <c r="C66" s="11" t="s">
        <v>77</v>
      </c>
      <c r="D66" s="11">
        <f>656+760</f>
        <v>1416</v>
      </c>
      <c r="E66" s="12">
        <v>1416</v>
      </c>
      <c r="F66" s="12"/>
      <c r="G66" s="12">
        <f>D66*35</f>
        <v>49560</v>
      </c>
      <c r="H66" s="12">
        <f>E66*35</f>
        <v>49560</v>
      </c>
      <c r="I66" s="12"/>
      <c r="J66" s="12">
        <f>K66+L66</f>
        <v>1</v>
      </c>
      <c r="K66" s="12">
        <v>1</v>
      </c>
      <c r="L66" s="18"/>
      <c r="M66" s="12">
        <v>130</v>
      </c>
      <c r="N66" s="1"/>
    </row>
    <row r="67" spans="1:14" ht="14.25" customHeight="1">
      <c r="A67" s="16">
        <v>2</v>
      </c>
      <c r="B67" s="11"/>
      <c r="C67" s="11" t="s">
        <v>78</v>
      </c>
      <c r="D67" s="11">
        <f>262+349</f>
        <v>611</v>
      </c>
      <c r="E67" s="12">
        <v>611</v>
      </c>
      <c r="F67" s="12"/>
      <c r="G67" s="12">
        <f aca="true" t="shared" si="26" ref="G67:G77">D67*35</f>
        <v>21385</v>
      </c>
      <c r="H67" s="12">
        <f aca="true" t="shared" si="27" ref="H67:H77">E67*35</f>
        <v>21385</v>
      </c>
      <c r="I67" s="12"/>
      <c r="J67" s="12">
        <f aca="true" t="shared" si="28" ref="J67:J77">K67+L67</f>
        <v>1</v>
      </c>
      <c r="K67" s="12">
        <v>1</v>
      </c>
      <c r="L67" s="18"/>
      <c r="M67" s="12">
        <v>130</v>
      </c>
      <c r="N67" s="1"/>
    </row>
    <row r="68" spans="1:14" ht="14.25" customHeight="1">
      <c r="A68" s="16">
        <v>3</v>
      </c>
      <c r="B68" s="11"/>
      <c r="C68" s="11" t="s">
        <v>79</v>
      </c>
      <c r="D68" s="11">
        <v>891</v>
      </c>
      <c r="E68" s="12">
        <v>891</v>
      </c>
      <c r="F68" s="12"/>
      <c r="G68" s="12">
        <v>23905</v>
      </c>
      <c r="H68" s="12">
        <v>23905</v>
      </c>
      <c r="I68" s="12"/>
      <c r="J68" s="12">
        <f t="shared" si="28"/>
        <v>1</v>
      </c>
      <c r="K68" s="12">
        <v>1</v>
      </c>
      <c r="L68" s="18"/>
      <c r="M68" s="12">
        <v>130</v>
      </c>
      <c r="N68" s="1"/>
    </row>
    <row r="69" spans="1:13" s="1" customFormat="1" ht="14.25" customHeight="1">
      <c r="A69" s="16">
        <v>4</v>
      </c>
      <c r="B69" s="11"/>
      <c r="C69" s="11" t="s">
        <v>80</v>
      </c>
      <c r="D69" s="11">
        <v>1343</v>
      </c>
      <c r="E69" s="12">
        <v>1260</v>
      </c>
      <c r="F69" s="12">
        <f>D69-E69</f>
        <v>83</v>
      </c>
      <c r="G69" s="12">
        <f t="shared" si="26"/>
        <v>47005</v>
      </c>
      <c r="H69" s="12">
        <f t="shared" si="27"/>
        <v>44100</v>
      </c>
      <c r="I69" s="12">
        <f aca="true" t="shared" si="29" ref="I69:I77">F69*35</f>
        <v>2905</v>
      </c>
      <c r="J69" s="12">
        <f t="shared" si="28"/>
        <v>2</v>
      </c>
      <c r="K69" s="12">
        <v>1</v>
      </c>
      <c r="L69" s="18">
        <v>1</v>
      </c>
      <c r="M69" s="12">
        <v>130</v>
      </c>
    </row>
    <row r="70" spans="1:14" ht="14.25" customHeight="1">
      <c r="A70" s="16">
        <v>5</v>
      </c>
      <c r="B70" s="11"/>
      <c r="C70" s="11" t="s">
        <v>81</v>
      </c>
      <c r="D70" s="11">
        <v>2912</v>
      </c>
      <c r="E70" s="12">
        <v>2877</v>
      </c>
      <c r="F70" s="12">
        <f aca="true" t="shared" si="30" ref="F70:F77">D70-E70</f>
        <v>35</v>
      </c>
      <c r="G70" s="12">
        <f t="shared" si="26"/>
        <v>101920</v>
      </c>
      <c r="H70" s="12">
        <f t="shared" si="27"/>
        <v>100695</v>
      </c>
      <c r="I70" s="12">
        <f t="shared" si="29"/>
        <v>1225</v>
      </c>
      <c r="J70" s="12">
        <f t="shared" si="28"/>
        <v>1</v>
      </c>
      <c r="K70" s="12">
        <v>1</v>
      </c>
      <c r="L70" s="18"/>
      <c r="M70" s="12">
        <v>130</v>
      </c>
      <c r="N70" s="1"/>
    </row>
    <row r="71" spans="1:14" ht="14.25" customHeight="1">
      <c r="A71" s="16">
        <v>6</v>
      </c>
      <c r="B71" s="11"/>
      <c r="C71" s="11" t="s">
        <v>82</v>
      </c>
      <c r="D71" s="11">
        <v>431</v>
      </c>
      <c r="E71" s="12"/>
      <c r="F71" s="12">
        <f t="shared" si="30"/>
        <v>431</v>
      </c>
      <c r="G71" s="12">
        <f t="shared" si="26"/>
        <v>15085</v>
      </c>
      <c r="H71" s="12"/>
      <c r="I71" s="12">
        <f t="shared" si="29"/>
        <v>15085</v>
      </c>
      <c r="J71" s="12">
        <f t="shared" si="28"/>
        <v>7</v>
      </c>
      <c r="K71" s="12"/>
      <c r="L71" s="18">
        <v>7</v>
      </c>
      <c r="M71" s="12">
        <v>130</v>
      </c>
      <c r="N71" s="1"/>
    </row>
    <row r="72" spans="1:14" ht="14.25" customHeight="1">
      <c r="A72" s="16">
        <v>7</v>
      </c>
      <c r="B72" s="11"/>
      <c r="C72" s="11" t="s">
        <v>83</v>
      </c>
      <c r="D72" s="11">
        <v>822</v>
      </c>
      <c r="E72" s="12">
        <v>822</v>
      </c>
      <c r="F72" s="12"/>
      <c r="G72" s="12">
        <f t="shared" si="26"/>
        <v>28770</v>
      </c>
      <c r="H72" s="12">
        <f t="shared" si="27"/>
        <v>28770</v>
      </c>
      <c r="I72" s="12"/>
      <c r="J72" s="12">
        <f t="shared" si="28"/>
        <v>1</v>
      </c>
      <c r="K72" s="12">
        <v>1</v>
      </c>
      <c r="L72" s="18"/>
      <c r="M72" s="12">
        <v>130</v>
      </c>
      <c r="N72" s="1"/>
    </row>
    <row r="73" spans="1:14" ht="14.25" customHeight="1">
      <c r="A73" s="16">
        <v>8</v>
      </c>
      <c r="B73" s="11"/>
      <c r="C73" s="11" t="s">
        <v>84</v>
      </c>
      <c r="D73" s="11">
        <v>1073</v>
      </c>
      <c r="E73" s="12">
        <v>1073</v>
      </c>
      <c r="F73" s="12"/>
      <c r="G73" s="12">
        <f t="shared" si="26"/>
        <v>37555</v>
      </c>
      <c r="H73" s="12">
        <f t="shared" si="27"/>
        <v>37555</v>
      </c>
      <c r="I73" s="12"/>
      <c r="J73" s="12">
        <f t="shared" si="28"/>
        <v>1</v>
      </c>
      <c r="K73" s="12">
        <v>1</v>
      </c>
      <c r="L73" s="18"/>
      <c r="M73" s="12">
        <v>130</v>
      </c>
      <c r="N73" s="1"/>
    </row>
    <row r="74" spans="1:14" ht="14.25" customHeight="1">
      <c r="A74" s="16">
        <v>9</v>
      </c>
      <c r="B74" s="13"/>
      <c r="C74" s="16" t="s">
        <v>85</v>
      </c>
      <c r="D74" s="16">
        <v>986</v>
      </c>
      <c r="E74" s="16">
        <v>986</v>
      </c>
      <c r="F74" s="12"/>
      <c r="G74" s="12">
        <f t="shared" si="26"/>
        <v>34510</v>
      </c>
      <c r="H74" s="12">
        <f t="shared" si="27"/>
        <v>34510</v>
      </c>
      <c r="I74" s="12"/>
      <c r="J74" s="12">
        <f t="shared" si="28"/>
        <v>1</v>
      </c>
      <c r="K74" s="10">
        <v>1</v>
      </c>
      <c r="L74" s="19"/>
      <c r="M74" s="12">
        <v>130</v>
      </c>
      <c r="N74" s="1"/>
    </row>
    <row r="75" spans="1:14" ht="14.25" customHeight="1">
      <c r="A75" s="16">
        <v>10</v>
      </c>
      <c r="B75" s="13"/>
      <c r="C75" s="16" t="s">
        <v>86</v>
      </c>
      <c r="D75" s="16">
        <v>3258</v>
      </c>
      <c r="E75" s="16">
        <v>2190</v>
      </c>
      <c r="F75" s="12">
        <f t="shared" si="30"/>
        <v>1068</v>
      </c>
      <c r="G75" s="12">
        <f t="shared" si="26"/>
        <v>114030</v>
      </c>
      <c r="H75" s="12">
        <f t="shared" si="27"/>
        <v>76650</v>
      </c>
      <c r="I75" s="12">
        <f t="shared" si="29"/>
        <v>37380</v>
      </c>
      <c r="J75" s="12">
        <f t="shared" si="28"/>
        <v>30</v>
      </c>
      <c r="K75" s="10">
        <v>1</v>
      </c>
      <c r="L75" s="19">
        <v>29</v>
      </c>
      <c r="M75" s="12">
        <v>130</v>
      </c>
      <c r="N75" s="1"/>
    </row>
    <row r="76" spans="1:14" ht="14.25" customHeight="1">
      <c r="A76" s="16">
        <v>11</v>
      </c>
      <c r="B76" s="13"/>
      <c r="C76" s="16" t="s">
        <v>87</v>
      </c>
      <c r="D76" s="16">
        <v>2217</v>
      </c>
      <c r="E76" s="16"/>
      <c r="F76" s="12">
        <f t="shared" si="30"/>
        <v>2217</v>
      </c>
      <c r="G76" s="12">
        <f t="shared" si="26"/>
        <v>77595</v>
      </c>
      <c r="H76" s="12"/>
      <c r="I76" s="12">
        <f t="shared" si="29"/>
        <v>77595</v>
      </c>
      <c r="J76" s="12">
        <f t="shared" si="28"/>
        <v>1</v>
      </c>
      <c r="K76" s="10"/>
      <c r="L76" s="19">
        <v>1</v>
      </c>
      <c r="M76" s="12">
        <v>131</v>
      </c>
      <c r="N76" s="1"/>
    </row>
    <row r="77" spans="1:14" ht="14.25" customHeight="1">
      <c r="A77" s="16">
        <v>12</v>
      </c>
      <c r="B77" s="13"/>
      <c r="C77" s="16" t="s">
        <v>88</v>
      </c>
      <c r="D77" s="16">
        <v>2876</v>
      </c>
      <c r="E77" s="16">
        <v>2005</v>
      </c>
      <c r="F77" s="12">
        <f t="shared" si="30"/>
        <v>871</v>
      </c>
      <c r="G77" s="12">
        <f t="shared" si="26"/>
        <v>100660</v>
      </c>
      <c r="H77" s="12">
        <f t="shared" si="27"/>
        <v>70175</v>
      </c>
      <c r="I77" s="12">
        <f t="shared" si="29"/>
        <v>30485</v>
      </c>
      <c r="J77" s="12">
        <f t="shared" si="28"/>
        <v>158</v>
      </c>
      <c r="K77" s="10">
        <v>1</v>
      </c>
      <c r="L77" s="19">
        <v>157</v>
      </c>
      <c r="M77" s="12">
        <v>131</v>
      </c>
      <c r="N77" s="1"/>
    </row>
    <row r="78" spans="1:13" s="1" customFormat="1" ht="14.25" customHeight="1">
      <c r="A78" s="13" t="s">
        <v>89</v>
      </c>
      <c r="B78" s="14" t="s">
        <v>90</v>
      </c>
      <c r="C78" s="14">
        <v>13</v>
      </c>
      <c r="D78" s="15">
        <f>SUM(D79:D91)</f>
        <v>107429</v>
      </c>
      <c r="E78" s="15">
        <f aca="true" t="shared" si="31" ref="E78:L78">SUM(E79:E91)</f>
        <v>25047.5</v>
      </c>
      <c r="F78" s="15">
        <f t="shared" si="31"/>
        <v>82381.5</v>
      </c>
      <c r="G78" s="15">
        <f t="shared" si="31"/>
        <v>3760015</v>
      </c>
      <c r="H78" s="15">
        <f t="shared" si="31"/>
        <v>876662.5</v>
      </c>
      <c r="I78" s="15">
        <f t="shared" si="31"/>
        <v>2883352.5</v>
      </c>
      <c r="J78" s="15">
        <f t="shared" si="31"/>
        <v>2828</v>
      </c>
      <c r="K78" s="15">
        <f t="shared" si="31"/>
        <v>15</v>
      </c>
      <c r="L78" s="15">
        <f t="shared" si="31"/>
        <v>2813</v>
      </c>
      <c r="M78" s="12"/>
    </row>
    <row r="79" spans="1:14" ht="14.25" customHeight="1">
      <c r="A79" s="16">
        <v>1</v>
      </c>
      <c r="B79" s="11"/>
      <c r="C79" s="11" t="s">
        <v>91</v>
      </c>
      <c r="D79" s="11">
        <f>6724+1911-270</f>
        <v>8365</v>
      </c>
      <c r="E79" s="12">
        <v>1016</v>
      </c>
      <c r="F79" s="12">
        <f>D79-E79</f>
        <v>7349</v>
      </c>
      <c r="G79" s="12">
        <f>D79*35</f>
        <v>292775</v>
      </c>
      <c r="H79" s="12">
        <f>E79*35</f>
        <v>35560</v>
      </c>
      <c r="I79" s="12">
        <f>F79*35</f>
        <v>257215</v>
      </c>
      <c r="J79" s="12">
        <f aca="true" t="shared" si="32" ref="J79:J91">K79+L79</f>
        <v>202</v>
      </c>
      <c r="K79" s="12">
        <v>1</v>
      </c>
      <c r="L79" s="18">
        <v>201</v>
      </c>
      <c r="M79" s="12">
        <v>134</v>
      </c>
      <c r="N79" s="1"/>
    </row>
    <row r="80" spans="1:14" ht="14.25" customHeight="1">
      <c r="A80" s="16">
        <v>2</v>
      </c>
      <c r="B80" s="11"/>
      <c r="C80" s="11" t="s">
        <v>92</v>
      </c>
      <c r="D80" s="11">
        <v>3782</v>
      </c>
      <c r="E80" s="12">
        <v>605</v>
      </c>
      <c r="F80" s="12">
        <f aca="true" t="shared" si="33" ref="F80:F91">D80-E80</f>
        <v>3177</v>
      </c>
      <c r="G80" s="12">
        <f aca="true" t="shared" si="34" ref="G80:G91">D80*35</f>
        <v>132370</v>
      </c>
      <c r="H80" s="12">
        <f aca="true" t="shared" si="35" ref="H80:H91">E80*35</f>
        <v>21175</v>
      </c>
      <c r="I80" s="12">
        <f aca="true" t="shared" si="36" ref="I80:I91">F80*35</f>
        <v>111195</v>
      </c>
      <c r="J80" s="12">
        <f t="shared" si="32"/>
        <v>242</v>
      </c>
      <c r="K80" s="12">
        <v>1</v>
      </c>
      <c r="L80" s="18">
        <v>241</v>
      </c>
      <c r="M80" s="12">
        <v>137</v>
      </c>
      <c r="N80" s="1"/>
    </row>
    <row r="81" spans="1:14" ht="14.25" customHeight="1">
      <c r="A81" s="16">
        <v>3</v>
      </c>
      <c r="B81" s="11"/>
      <c r="C81" s="11" t="s">
        <v>93</v>
      </c>
      <c r="D81" s="11">
        <v>2731</v>
      </c>
      <c r="E81" s="12">
        <v>2374.9</v>
      </c>
      <c r="F81" s="12">
        <f t="shared" si="33"/>
        <v>356.0999999999999</v>
      </c>
      <c r="G81" s="12">
        <f t="shared" si="34"/>
        <v>95585</v>
      </c>
      <c r="H81" s="12">
        <f t="shared" si="35"/>
        <v>83121.5</v>
      </c>
      <c r="I81" s="12">
        <f t="shared" si="36"/>
        <v>12463.499999999996</v>
      </c>
      <c r="J81" s="12">
        <f t="shared" si="32"/>
        <v>52</v>
      </c>
      <c r="K81" s="12">
        <v>1</v>
      </c>
      <c r="L81" s="18">
        <v>51</v>
      </c>
      <c r="M81" s="12">
        <v>141</v>
      </c>
      <c r="N81" s="1"/>
    </row>
    <row r="82" spans="1:14" ht="14.25" customHeight="1">
      <c r="A82" s="16">
        <v>4</v>
      </c>
      <c r="B82" s="11"/>
      <c r="C82" s="11" t="s">
        <v>94</v>
      </c>
      <c r="D82" s="11">
        <v>17164</v>
      </c>
      <c r="E82" s="12">
        <v>6049.3</v>
      </c>
      <c r="F82" s="12">
        <f t="shared" si="33"/>
        <v>11114.7</v>
      </c>
      <c r="G82" s="12">
        <f t="shared" si="34"/>
        <v>600740</v>
      </c>
      <c r="H82" s="12">
        <f t="shared" si="35"/>
        <v>211725.5</v>
      </c>
      <c r="I82" s="12">
        <f t="shared" si="36"/>
        <v>389014.5</v>
      </c>
      <c r="J82" s="12">
        <f t="shared" si="32"/>
        <v>544</v>
      </c>
      <c r="K82" s="12">
        <v>2</v>
      </c>
      <c r="L82" s="18">
        <v>542</v>
      </c>
      <c r="M82" s="12">
        <v>142</v>
      </c>
      <c r="N82" s="1"/>
    </row>
    <row r="83" spans="1:13" s="1" customFormat="1" ht="14.25" customHeight="1">
      <c r="A83" s="16">
        <v>5</v>
      </c>
      <c r="B83" s="11"/>
      <c r="C83" s="11" t="s">
        <v>95</v>
      </c>
      <c r="D83" s="11">
        <v>2859</v>
      </c>
      <c r="E83" s="12">
        <v>817.4</v>
      </c>
      <c r="F83" s="12">
        <f t="shared" si="33"/>
        <v>2041.6</v>
      </c>
      <c r="G83" s="12">
        <f t="shared" si="34"/>
        <v>100065</v>
      </c>
      <c r="H83" s="12">
        <f t="shared" si="35"/>
        <v>28609</v>
      </c>
      <c r="I83" s="12">
        <f t="shared" si="36"/>
        <v>71456</v>
      </c>
      <c r="J83" s="12">
        <f t="shared" si="32"/>
        <v>332</v>
      </c>
      <c r="K83" s="12">
        <v>1</v>
      </c>
      <c r="L83" s="18">
        <v>331</v>
      </c>
      <c r="M83" s="12">
        <v>151</v>
      </c>
    </row>
    <row r="84" spans="1:14" ht="14.25" customHeight="1">
      <c r="A84" s="16">
        <v>6</v>
      </c>
      <c r="B84" s="11"/>
      <c r="C84" s="11" t="s">
        <v>96</v>
      </c>
      <c r="D84" s="11">
        <v>2545</v>
      </c>
      <c r="E84" s="12">
        <v>1105</v>
      </c>
      <c r="F84" s="12">
        <f t="shared" si="33"/>
        <v>1440</v>
      </c>
      <c r="G84" s="12">
        <f t="shared" si="34"/>
        <v>89075</v>
      </c>
      <c r="H84" s="12">
        <f t="shared" si="35"/>
        <v>38675</v>
      </c>
      <c r="I84" s="12">
        <f t="shared" si="36"/>
        <v>50400</v>
      </c>
      <c r="J84" s="12">
        <f t="shared" si="32"/>
        <v>271</v>
      </c>
      <c r="K84" s="12">
        <v>1</v>
      </c>
      <c r="L84" s="18">
        <v>270</v>
      </c>
      <c r="M84" s="12">
        <v>157</v>
      </c>
      <c r="N84" s="1"/>
    </row>
    <row r="85" spans="1:14" ht="14.25" customHeight="1">
      <c r="A85" s="16">
        <v>7</v>
      </c>
      <c r="B85" s="11"/>
      <c r="C85" s="11" t="s">
        <v>97</v>
      </c>
      <c r="D85" s="11">
        <v>4167</v>
      </c>
      <c r="E85" s="12">
        <v>2178</v>
      </c>
      <c r="F85" s="12">
        <f t="shared" si="33"/>
        <v>1989</v>
      </c>
      <c r="G85" s="12">
        <f t="shared" si="34"/>
        <v>145845</v>
      </c>
      <c r="H85" s="12">
        <f t="shared" si="35"/>
        <v>76230</v>
      </c>
      <c r="I85" s="12">
        <f t="shared" si="36"/>
        <v>69615</v>
      </c>
      <c r="J85" s="12">
        <f t="shared" si="32"/>
        <v>185</v>
      </c>
      <c r="K85" s="12">
        <v>2</v>
      </c>
      <c r="L85" s="18">
        <v>183</v>
      </c>
      <c r="M85" s="12">
        <v>162</v>
      </c>
      <c r="N85" s="1"/>
    </row>
    <row r="86" spans="1:14" ht="14.25" customHeight="1">
      <c r="A86" s="16">
        <v>8</v>
      </c>
      <c r="B86" s="11"/>
      <c r="C86" s="11" t="s">
        <v>98</v>
      </c>
      <c r="D86" s="11">
        <v>4177</v>
      </c>
      <c r="E86" s="12">
        <v>1747</v>
      </c>
      <c r="F86" s="12">
        <f t="shared" si="33"/>
        <v>2430</v>
      </c>
      <c r="G86" s="12">
        <f t="shared" si="34"/>
        <v>146195</v>
      </c>
      <c r="H86" s="12">
        <f t="shared" si="35"/>
        <v>61145</v>
      </c>
      <c r="I86" s="12">
        <f t="shared" si="36"/>
        <v>85050</v>
      </c>
      <c r="J86" s="12">
        <f t="shared" si="32"/>
        <v>154</v>
      </c>
      <c r="K86" s="12">
        <v>1</v>
      </c>
      <c r="L86" s="18">
        <v>153</v>
      </c>
      <c r="M86" s="12">
        <v>165</v>
      </c>
      <c r="N86" s="1"/>
    </row>
    <row r="87" spans="1:14" ht="14.25" customHeight="1">
      <c r="A87" s="16">
        <v>9</v>
      </c>
      <c r="B87" s="11"/>
      <c r="C87" s="11" t="s">
        <v>99</v>
      </c>
      <c r="D87" s="11">
        <v>2128</v>
      </c>
      <c r="E87" s="11"/>
      <c r="F87" s="12">
        <f t="shared" si="33"/>
        <v>2128</v>
      </c>
      <c r="G87" s="12">
        <f t="shared" si="34"/>
        <v>74480</v>
      </c>
      <c r="H87" s="12">
        <f t="shared" si="35"/>
        <v>0</v>
      </c>
      <c r="I87" s="12">
        <f t="shared" si="36"/>
        <v>74480</v>
      </c>
      <c r="J87" s="12">
        <f t="shared" si="32"/>
        <v>1</v>
      </c>
      <c r="K87" s="12"/>
      <c r="L87" s="18">
        <v>1</v>
      </c>
      <c r="M87" s="12">
        <v>168</v>
      </c>
      <c r="N87" s="1"/>
    </row>
    <row r="88" spans="1:14" ht="14.25" customHeight="1">
      <c r="A88" s="16">
        <v>10</v>
      </c>
      <c r="B88" s="11"/>
      <c r="C88" s="11" t="s">
        <v>100</v>
      </c>
      <c r="D88" s="11">
        <v>34008</v>
      </c>
      <c r="E88" s="11">
        <v>2691.1</v>
      </c>
      <c r="F88" s="12">
        <f t="shared" si="33"/>
        <v>31316.9</v>
      </c>
      <c r="G88" s="12">
        <f t="shared" si="34"/>
        <v>1190280</v>
      </c>
      <c r="H88" s="12">
        <f t="shared" si="35"/>
        <v>94188.5</v>
      </c>
      <c r="I88" s="12">
        <f t="shared" si="36"/>
        <v>1096091.5</v>
      </c>
      <c r="J88" s="12">
        <f t="shared" si="32"/>
        <v>342</v>
      </c>
      <c r="K88" s="12">
        <v>2</v>
      </c>
      <c r="L88" s="18">
        <v>340</v>
      </c>
      <c r="M88" s="12">
        <v>168</v>
      </c>
      <c r="N88" s="1"/>
    </row>
    <row r="89" spans="1:14" ht="14.25" customHeight="1">
      <c r="A89" s="16">
        <v>11</v>
      </c>
      <c r="B89" s="11"/>
      <c r="C89" s="11" t="s">
        <v>101</v>
      </c>
      <c r="D89" s="11">
        <v>12090</v>
      </c>
      <c r="E89" s="11">
        <v>4760</v>
      </c>
      <c r="F89" s="12">
        <f t="shared" si="33"/>
        <v>7330</v>
      </c>
      <c r="G89" s="12">
        <f t="shared" si="34"/>
        <v>423150</v>
      </c>
      <c r="H89" s="12">
        <f t="shared" si="35"/>
        <v>166600</v>
      </c>
      <c r="I89" s="12">
        <f t="shared" si="36"/>
        <v>256550</v>
      </c>
      <c r="J89" s="12">
        <f t="shared" si="32"/>
        <v>150</v>
      </c>
      <c r="K89" s="12">
        <v>1</v>
      </c>
      <c r="L89" s="18">
        <v>149</v>
      </c>
      <c r="M89" s="12">
        <v>174</v>
      </c>
      <c r="N89" s="1"/>
    </row>
    <row r="90" spans="1:14" ht="14.25" customHeight="1">
      <c r="A90" s="16">
        <v>12</v>
      </c>
      <c r="B90" s="11"/>
      <c r="C90" s="11" t="s">
        <v>102</v>
      </c>
      <c r="D90" s="11">
        <v>7588</v>
      </c>
      <c r="E90" s="11">
        <v>933.3</v>
      </c>
      <c r="F90" s="12">
        <f t="shared" si="33"/>
        <v>6654.7</v>
      </c>
      <c r="G90" s="12">
        <f t="shared" si="34"/>
        <v>265580</v>
      </c>
      <c r="H90" s="12">
        <f t="shared" si="35"/>
        <v>32665.5</v>
      </c>
      <c r="I90" s="12">
        <f t="shared" si="36"/>
        <v>232914.5</v>
      </c>
      <c r="J90" s="12">
        <f t="shared" si="32"/>
        <v>256</v>
      </c>
      <c r="K90" s="12">
        <v>1</v>
      </c>
      <c r="L90" s="18">
        <v>255</v>
      </c>
      <c r="M90" s="12">
        <v>176</v>
      </c>
      <c r="N90" s="1"/>
    </row>
    <row r="91" spans="1:14" ht="14.25" customHeight="1">
      <c r="A91" s="16">
        <v>13</v>
      </c>
      <c r="B91" s="11"/>
      <c r="C91" s="11" t="s">
        <v>103</v>
      </c>
      <c r="D91" s="11">
        <v>5825</v>
      </c>
      <c r="E91" s="11">
        <v>770.5</v>
      </c>
      <c r="F91" s="12">
        <f t="shared" si="33"/>
        <v>5054.5</v>
      </c>
      <c r="G91" s="12">
        <f t="shared" si="34"/>
        <v>203875</v>
      </c>
      <c r="H91" s="12">
        <f t="shared" si="35"/>
        <v>26967.5</v>
      </c>
      <c r="I91" s="12">
        <f t="shared" si="36"/>
        <v>176907.5</v>
      </c>
      <c r="J91" s="12">
        <f t="shared" si="32"/>
        <v>97</v>
      </c>
      <c r="K91" s="12">
        <v>1</v>
      </c>
      <c r="L91" s="18">
        <v>96</v>
      </c>
      <c r="M91" s="12">
        <v>181</v>
      </c>
      <c r="N91" s="1"/>
    </row>
    <row r="92" spans="1:14" ht="14.25" customHeight="1">
      <c r="A92" s="13" t="s">
        <v>104</v>
      </c>
      <c r="B92" s="14" t="s">
        <v>105</v>
      </c>
      <c r="C92" s="15">
        <v>9</v>
      </c>
      <c r="D92" s="15">
        <f>SUM(D93:D101)</f>
        <v>31876</v>
      </c>
      <c r="E92" s="15">
        <f aca="true" t="shared" si="37" ref="E92:L92">SUM(E93:E101)</f>
        <v>9437</v>
      </c>
      <c r="F92" s="15">
        <f t="shared" si="37"/>
        <v>22439</v>
      </c>
      <c r="G92" s="15">
        <f t="shared" si="37"/>
        <v>1115660</v>
      </c>
      <c r="H92" s="15">
        <f t="shared" si="37"/>
        <v>330295</v>
      </c>
      <c r="I92" s="15">
        <f t="shared" si="37"/>
        <v>785365</v>
      </c>
      <c r="J92" s="15">
        <f t="shared" si="37"/>
        <v>999</v>
      </c>
      <c r="K92" s="15">
        <f t="shared" si="37"/>
        <v>7</v>
      </c>
      <c r="L92" s="15">
        <f t="shared" si="37"/>
        <v>992</v>
      </c>
      <c r="M92" s="12"/>
      <c r="N92" s="1"/>
    </row>
    <row r="93" spans="1:14" ht="14.25" customHeight="1">
      <c r="A93" s="16">
        <v>1</v>
      </c>
      <c r="B93" s="11"/>
      <c r="C93" s="11" t="s">
        <v>106</v>
      </c>
      <c r="D93" s="11">
        <v>3126</v>
      </c>
      <c r="E93" s="12">
        <v>270</v>
      </c>
      <c r="F93" s="12">
        <f>D93-E93</f>
        <v>2856</v>
      </c>
      <c r="G93" s="12">
        <f>D93*35</f>
        <v>109410</v>
      </c>
      <c r="H93" s="12">
        <f>E93*35</f>
        <v>9450</v>
      </c>
      <c r="I93" s="12">
        <f>F93*35</f>
        <v>99960</v>
      </c>
      <c r="J93" s="12">
        <f>L93+K93</f>
        <v>92</v>
      </c>
      <c r="K93" s="12">
        <v>1</v>
      </c>
      <c r="L93" s="18">
        <v>91</v>
      </c>
      <c r="M93" s="12">
        <v>183</v>
      </c>
      <c r="N93" s="1"/>
    </row>
    <row r="94" spans="1:14" ht="14.25" customHeight="1">
      <c r="A94" s="16">
        <v>2</v>
      </c>
      <c r="B94" s="11"/>
      <c r="C94" s="11" t="s">
        <v>107</v>
      </c>
      <c r="D94" s="11">
        <v>4937</v>
      </c>
      <c r="E94" s="12">
        <v>4647.6</v>
      </c>
      <c r="F94" s="12">
        <f aca="true" t="shared" si="38" ref="F94:F100">D94-E94</f>
        <v>289.39999999999964</v>
      </c>
      <c r="G94" s="12">
        <f aca="true" t="shared" si="39" ref="G94:G101">D94*35</f>
        <v>172795</v>
      </c>
      <c r="H94" s="12">
        <f aca="true" t="shared" si="40" ref="H94:H101">E94*35</f>
        <v>162666</v>
      </c>
      <c r="I94" s="12">
        <f aca="true" t="shared" si="41" ref="I94:I100">F94*35</f>
        <v>10128.999999999987</v>
      </c>
      <c r="J94" s="12">
        <f aca="true" t="shared" si="42" ref="J94:J101">L94+K94</f>
        <v>37</v>
      </c>
      <c r="K94" s="12">
        <v>1</v>
      </c>
      <c r="L94" s="18">
        <v>36</v>
      </c>
      <c r="M94" s="12">
        <v>184</v>
      </c>
      <c r="N94" s="1"/>
    </row>
    <row r="95" spans="1:14" ht="14.25" customHeight="1">
      <c r="A95" s="16">
        <v>3</v>
      </c>
      <c r="B95" s="11"/>
      <c r="C95" s="11" t="s">
        <v>108</v>
      </c>
      <c r="D95" s="11">
        <v>7900</v>
      </c>
      <c r="E95" s="12">
        <v>1823.9</v>
      </c>
      <c r="F95" s="12">
        <f t="shared" si="38"/>
        <v>6076.1</v>
      </c>
      <c r="G95" s="12">
        <f t="shared" si="39"/>
        <v>276500</v>
      </c>
      <c r="H95" s="12">
        <f t="shared" si="40"/>
        <v>63836.5</v>
      </c>
      <c r="I95" s="12">
        <f t="shared" si="41"/>
        <v>212663.5</v>
      </c>
      <c r="J95" s="12">
        <f t="shared" si="42"/>
        <v>403</v>
      </c>
      <c r="K95" s="12">
        <v>1</v>
      </c>
      <c r="L95" s="18">
        <v>402</v>
      </c>
      <c r="M95" s="12">
        <v>185</v>
      </c>
      <c r="N95" s="1"/>
    </row>
    <row r="96" spans="1:13" s="1" customFormat="1" ht="14.25" customHeight="1">
      <c r="A96" s="16">
        <v>4</v>
      </c>
      <c r="B96" s="11"/>
      <c r="C96" s="12" t="s">
        <v>109</v>
      </c>
      <c r="D96" s="12">
        <v>6688</v>
      </c>
      <c r="E96" s="11">
        <v>114.5</v>
      </c>
      <c r="F96" s="12">
        <f t="shared" si="38"/>
        <v>6573.5</v>
      </c>
      <c r="G96" s="12">
        <f t="shared" si="39"/>
        <v>234080</v>
      </c>
      <c r="H96" s="12">
        <f t="shared" si="40"/>
        <v>4007.5</v>
      </c>
      <c r="I96" s="12">
        <f t="shared" si="41"/>
        <v>230072.5</v>
      </c>
      <c r="J96" s="12">
        <f t="shared" si="42"/>
        <v>215</v>
      </c>
      <c r="K96" s="12">
        <v>1</v>
      </c>
      <c r="L96" s="18">
        <v>214</v>
      </c>
      <c r="M96" s="12">
        <v>192</v>
      </c>
    </row>
    <row r="97" spans="1:14" ht="14.25" customHeight="1">
      <c r="A97" s="16">
        <v>5</v>
      </c>
      <c r="B97" s="11"/>
      <c r="C97" s="12" t="s">
        <v>110</v>
      </c>
      <c r="D97" s="12">
        <f>1587+509</f>
        <v>2096</v>
      </c>
      <c r="E97" s="11">
        <v>509</v>
      </c>
      <c r="F97" s="12">
        <f t="shared" si="38"/>
        <v>1587</v>
      </c>
      <c r="G97" s="12">
        <f t="shared" si="39"/>
        <v>73360</v>
      </c>
      <c r="H97" s="12">
        <f t="shared" si="40"/>
        <v>17815</v>
      </c>
      <c r="I97" s="12">
        <f t="shared" si="41"/>
        <v>55545</v>
      </c>
      <c r="J97" s="12">
        <f t="shared" si="42"/>
        <v>43</v>
      </c>
      <c r="K97" s="12">
        <v>1</v>
      </c>
      <c r="L97" s="18">
        <v>42</v>
      </c>
      <c r="M97" s="12">
        <v>195</v>
      </c>
      <c r="N97" s="1"/>
    </row>
    <row r="98" spans="1:14" ht="14.25" customHeight="1">
      <c r="A98" s="16">
        <v>6</v>
      </c>
      <c r="B98" s="11"/>
      <c r="C98" s="12" t="s">
        <v>111</v>
      </c>
      <c r="D98" s="12">
        <v>3729</v>
      </c>
      <c r="E98" s="11">
        <v>405</v>
      </c>
      <c r="F98" s="12">
        <f t="shared" si="38"/>
        <v>3324</v>
      </c>
      <c r="G98" s="12">
        <f t="shared" si="39"/>
        <v>130515</v>
      </c>
      <c r="H98" s="12">
        <f t="shared" si="40"/>
        <v>14175</v>
      </c>
      <c r="I98" s="12">
        <f t="shared" si="41"/>
        <v>116340</v>
      </c>
      <c r="J98" s="12">
        <f t="shared" si="42"/>
        <v>86</v>
      </c>
      <c r="K98" s="12">
        <v>1</v>
      </c>
      <c r="L98" s="18">
        <v>85</v>
      </c>
      <c r="M98" s="12">
        <v>196</v>
      </c>
      <c r="N98" s="1"/>
    </row>
    <row r="99" spans="1:14" ht="14.25" customHeight="1">
      <c r="A99" s="16">
        <v>7</v>
      </c>
      <c r="B99" s="11"/>
      <c r="C99" s="12" t="s">
        <v>112</v>
      </c>
      <c r="D99" s="12">
        <v>804</v>
      </c>
      <c r="E99" s="11"/>
      <c r="F99" s="12">
        <f t="shared" si="38"/>
        <v>804</v>
      </c>
      <c r="G99" s="12">
        <f t="shared" si="39"/>
        <v>28140</v>
      </c>
      <c r="H99" s="12"/>
      <c r="I99" s="12">
        <f t="shared" si="41"/>
        <v>28140</v>
      </c>
      <c r="J99" s="12">
        <f t="shared" si="42"/>
        <v>65</v>
      </c>
      <c r="K99" s="12"/>
      <c r="L99" s="18">
        <v>65</v>
      </c>
      <c r="M99" s="12">
        <v>198</v>
      </c>
      <c r="N99" s="1"/>
    </row>
    <row r="100" spans="1:14" ht="14.25" customHeight="1">
      <c r="A100" s="16">
        <v>8</v>
      </c>
      <c r="B100" s="11"/>
      <c r="C100" s="12" t="s">
        <v>113</v>
      </c>
      <c r="D100" s="12">
        <v>929</v>
      </c>
      <c r="E100" s="11"/>
      <c r="F100" s="12">
        <f t="shared" si="38"/>
        <v>929</v>
      </c>
      <c r="G100" s="12">
        <f t="shared" si="39"/>
        <v>32515</v>
      </c>
      <c r="H100" s="12"/>
      <c r="I100" s="12">
        <f t="shared" si="41"/>
        <v>32515</v>
      </c>
      <c r="J100" s="12">
        <f t="shared" si="42"/>
        <v>57</v>
      </c>
      <c r="K100" s="12"/>
      <c r="L100" s="18">
        <v>57</v>
      </c>
      <c r="M100" s="12">
        <v>199</v>
      </c>
      <c r="N100" s="1"/>
    </row>
    <row r="101" spans="1:14" ht="14.25" customHeight="1">
      <c r="A101" s="16">
        <v>9</v>
      </c>
      <c r="B101" s="11"/>
      <c r="C101" s="12" t="s">
        <v>114</v>
      </c>
      <c r="D101" s="12">
        <v>1667</v>
      </c>
      <c r="E101" s="11">
        <v>1667</v>
      </c>
      <c r="F101" s="12"/>
      <c r="G101" s="12">
        <f t="shared" si="39"/>
        <v>58345</v>
      </c>
      <c r="H101" s="12">
        <f t="shared" si="40"/>
        <v>58345</v>
      </c>
      <c r="I101" s="12"/>
      <c r="J101" s="12">
        <f t="shared" si="42"/>
        <v>1</v>
      </c>
      <c r="K101" s="12">
        <v>1</v>
      </c>
      <c r="L101" s="18"/>
      <c r="M101" s="12">
        <v>200</v>
      </c>
      <c r="N101" s="1"/>
    </row>
    <row r="102" spans="1:14" ht="14.25" customHeight="1">
      <c r="A102" s="13" t="s">
        <v>115</v>
      </c>
      <c r="B102" s="14" t="s">
        <v>116</v>
      </c>
      <c r="C102" s="14">
        <v>38</v>
      </c>
      <c r="D102" s="14">
        <f>SUM(D103:D140)</f>
        <v>150531</v>
      </c>
      <c r="E102" s="14">
        <f aca="true" t="shared" si="43" ref="E102:L102">SUM(E103:E140)</f>
        <v>48575.60000000001</v>
      </c>
      <c r="F102" s="14">
        <f t="shared" si="43"/>
        <v>101955.39999999998</v>
      </c>
      <c r="G102" s="14">
        <f t="shared" si="43"/>
        <v>5268585</v>
      </c>
      <c r="H102" s="14">
        <f t="shared" si="43"/>
        <v>1700146</v>
      </c>
      <c r="I102" s="14">
        <f t="shared" si="43"/>
        <v>3568439</v>
      </c>
      <c r="J102" s="14">
        <f t="shared" si="43"/>
        <v>4512</v>
      </c>
      <c r="K102" s="14">
        <f t="shared" si="43"/>
        <v>36</v>
      </c>
      <c r="L102" s="14">
        <f t="shared" si="43"/>
        <v>4476</v>
      </c>
      <c r="N102" s="1"/>
    </row>
    <row r="103" spans="1:14" ht="14.25" customHeight="1">
      <c r="A103" s="16">
        <v>1</v>
      </c>
      <c r="B103" s="11"/>
      <c r="C103" s="11" t="s">
        <v>117</v>
      </c>
      <c r="D103" s="11">
        <v>7001</v>
      </c>
      <c r="E103" s="12">
        <v>1510</v>
      </c>
      <c r="F103" s="12">
        <f>D103-E103</f>
        <v>5491</v>
      </c>
      <c r="G103" s="12">
        <f>D103*35</f>
        <v>245035</v>
      </c>
      <c r="H103" s="12">
        <f>E103*35</f>
        <v>52850</v>
      </c>
      <c r="I103" s="12">
        <f>F103*35</f>
        <v>192185</v>
      </c>
      <c r="J103" s="12">
        <f aca="true" t="shared" si="44" ref="J103:J111">K103+L103</f>
        <v>132</v>
      </c>
      <c r="K103" s="12">
        <v>1</v>
      </c>
      <c r="L103" s="18">
        <v>131</v>
      </c>
      <c r="M103" s="12">
        <v>201</v>
      </c>
      <c r="N103" s="1"/>
    </row>
    <row r="104" spans="1:14" ht="14.25" customHeight="1">
      <c r="A104" s="16">
        <v>2</v>
      </c>
      <c r="B104" s="11"/>
      <c r="C104" s="11" t="s">
        <v>118</v>
      </c>
      <c r="D104" s="11">
        <v>2497</v>
      </c>
      <c r="E104" s="12">
        <v>2497</v>
      </c>
      <c r="F104" s="12"/>
      <c r="G104" s="12">
        <f aca="true" t="shared" si="45" ref="G104:G140">D104*35</f>
        <v>87395</v>
      </c>
      <c r="H104" s="12">
        <f aca="true" t="shared" si="46" ref="H104:H140">E104*35</f>
        <v>87395</v>
      </c>
      <c r="I104" s="12"/>
      <c r="J104" s="12">
        <f t="shared" si="44"/>
        <v>1</v>
      </c>
      <c r="K104" s="12">
        <v>1</v>
      </c>
      <c r="L104" s="18"/>
      <c r="M104" s="12">
        <v>203</v>
      </c>
      <c r="N104" s="1"/>
    </row>
    <row r="105" spans="1:13" s="1" customFormat="1" ht="14.25" customHeight="1">
      <c r="A105" s="16">
        <v>3</v>
      </c>
      <c r="B105" s="11"/>
      <c r="C105" s="11" t="s">
        <v>119</v>
      </c>
      <c r="D105" s="11">
        <v>2393</v>
      </c>
      <c r="E105" s="12"/>
      <c r="F105" s="12">
        <f>D105-E105</f>
        <v>2393</v>
      </c>
      <c r="G105" s="12">
        <f t="shared" si="45"/>
        <v>83755</v>
      </c>
      <c r="H105" s="12"/>
      <c r="I105" s="12">
        <f aca="true" t="shared" si="47" ref="I105:I140">F105*35</f>
        <v>83755</v>
      </c>
      <c r="J105" s="12">
        <f t="shared" si="44"/>
        <v>183</v>
      </c>
      <c r="K105" s="12"/>
      <c r="L105" s="18">
        <v>183</v>
      </c>
      <c r="M105" s="12">
        <v>203</v>
      </c>
    </row>
    <row r="106" spans="1:14" ht="14.25" customHeight="1">
      <c r="A106" s="16">
        <v>4</v>
      </c>
      <c r="B106" s="11"/>
      <c r="C106" s="11" t="s">
        <v>120</v>
      </c>
      <c r="D106" s="11">
        <v>4208</v>
      </c>
      <c r="E106" s="12">
        <v>4208</v>
      </c>
      <c r="F106" s="12"/>
      <c r="G106" s="12">
        <f t="shared" si="45"/>
        <v>147280</v>
      </c>
      <c r="H106" s="12">
        <f t="shared" si="46"/>
        <v>147280</v>
      </c>
      <c r="I106" s="12"/>
      <c r="J106" s="12">
        <f t="shared" si="44"/>
        <v>1</v>
      </c>
      <c r="K106" s="12">
        <v>1</v>
      </c>
      <c r="L106" s="18"/>
      <c r="M106" s="12">
        <v>206</v>
      </c>
      <c r="N106" s="1"/>
    </row>
    <row r="107" spans="1:14" ht="14.25" customHeight="1">
      <c r="A107" s="16">
        <v>5</v>
      </c>
      <c r="B107" s="11"/>
      <c r="C107" s="11" t="s">
        <v>121</v>
      </c>
      <c r="D107" s="11">
        <v>3862</v>
      </c>
      <c r="E107" s="12">
        <v>3862</v>
      </c>
      <c r="F107" s="12"/>
      <c r="G107" s="12">
        <f t="shared" si="45"/>
        <v>135170</v>
      </c>
      <c r="H107" s="12">
        <f t="shared" si="46"/>
        <v>135170</v>
      </c>
      <c r="I107" s="12"/>
      <c r="J107" s="12">
        <f t="shared" si="44"/>
        <v>1</v>
      </c>
      <c r="K107" s="12">
        <v>1</v>
      </c>
      <c r="L107" s="12"/>
      <c r="M107" s="12">
        <v>206</v>
      </c>
      <c r="N107" s="1"/>
    </row>
    <row r="108" spans="1:14" ht="14.25" customHeight="1">
      <c r="A108" s="16">
        <v>6</v>
      </c>
      <c r="B108" s="11"/>
      <c r="C108" s="11" t="s">
        <v>122</v>
      </c>
      <c r="D108" s="11">
        <f>2242-34</f>
        <v>2208</v>
      </c>
      <c r="E108" s="12">
        <v>2208</v>
      </c>
      <c r="F108" s="12"/>
      <c r="G108" s="12">
        <f t="shared" si="45"/>
        <v>77280</v>
      </c>
      <c r="H108" s="12">
        <f t="shared" si="46"/>
        <v>77280</v>
      </c>
      <c r="I108" s="12"/>
      <c r="J108" s="12">
        <f t="shared" si="44"/>
        <v>1</v>
      </c>
      <c r="K108" s="12">
        <v>1</v>
      </c>
      <c r="L108" s="18"/>
      <c r="M108" s="12">
        <v>206</v>
      </c>
      <c r="N108" s="1"/>
    </row>
    <row r="109" spans="1:13" s="1" customFormat="1" ht="14.25" customHeight="1">
      <c r="A109" s="16">
        <v>7</v>
      </c>
      <c r="B109" s="11"/>
      <c r="C109" s="11" t="s">
        <v>123</v>
      </c>
      <c r="D109" s="11">
        <f>1081-25</f>
        <v>1056</v>
      </c>
      <c r="E109" s="12">
        <f>234.3-25</f>
        <v>209.3</v>
      </c>
      <c r="F109" s="12">
        <f>D109-E109</f>
        <v>846.7</v>
      </c>
      <c r="G109" s="12">
        <f t="shared" si="45"/>
        <v>36960</v>
      </c>
      <c r="H109" s="12">
        <f t="shared" si="46"/>
        <v>7325.5</v>
      </c>
      <c r="I109" s="12">
        <f t="shared" si="47"/>
        <v>29634.5</v>
      </c>
      <c r="J109" s="12">
        <f t="shared" si="44"/>
        <v>188</v>
      </c>
      <c r="K109" s="12">
        <v>1</v>
      </c>
      <c r="L109" s="18">
        <v>187</v>
      </c>
      <c r="M109" s="12">
        <v>206</v>
      </c>
    </row>
    <row r="110" spans="1:14" ht="14.25" customHeight="1">
      <c r="A110" s="16">
        <v>8</v>
      </c>
      <c r="B110" s="11"/>
      <c r="C110" s="11" t="s">
        <v>124</v>
      </c>
      <c r="D110" s="11">
        <v>3472</v>
      </c>
      <c r="E110" s="12">
        <v>1065.7</v>
      </c>
      <c r="F110" s="12">
        <f>D110-E110</f>
        <v>2406.3</v>
      </c>
      <c r="G110" s="12">
        <f t="shared" si="45"/>
        <v>121520</v>
      </c>
      <c r="H110" s="12">
        <f t="shared" si="46"/>
        <v>37299.5</v>
      </c>
      <c r="I110" s="12">
        <f t="shared" si="47"/>
        <v>84220.5</v>
      </c>
      <c r="J110" s="12">
        <f t="shared" si="44"/>
        <v>235</v>
      </c>
      <c r="K110" s="12">
        <v>1</v>
      </c>
      <c r="L110" s="18">
        <v>234</v>
      </c>
      <c r="M110" s="12">
        <v>209</v>
      </c>
      <c r="N110" s="1"/>
    </row>
    <row r="111" spans="1:14" ht="14.25" customHeight="1">
      <c r="A111" s="16">
        <v>9</v>
      </c>
      <c r="B111" s="11"/>
      <c r="C111" s="11" t="s">
        <v>125</v>
      </c>
      <c r="D111" s="11">
        <v>820</v>
      </c>
      <c r="E111" s="12">
        <v>820</v>
      </c>
      <c r="F111" s="12"/>
      <c r="G111" s="12">
        <f t="shared" si="45"/>
        <v>28700</v>
      </c>
      <c r="H111" s="12">
        <f t="shared" si="46"/>
        <v>28700</v>
      </c>
      <c r="I111" s="12"/>
      <c r="J111" s="12">
        <f t="shared" si="44"/>
        <v>1</v>
      </c>
      <c r="K111" s="12">
        <v>1</v>
      </c>
      <c r="L111" s="18"/>
      <c r="M111" s="12">
        <v>213</v>
      </c>
      <c r="N111" s="1"/>
    </row>
    <row r="112" spans="1:14" ht="14.25" customHeight="1">
      <c r="A112" s="16">
        <v>10</v>
      </c>
      <c r="B112" s="11"/>
      <c r="C112" s="11" t="s">
        <v>126</v>
      </c>
      <c r="D112" s="11">
        <v>1648</v>
      </c>
      <c r="E112" s="12">
        <v>1648</v>
      </c>
      <c r="F112" s="12"/>
      <c r="G112" s="12">
        <f t="shared" si="45"/>
        <v>57680</v>
      </c>
      <c r="H112" s="12">
        <f t="shared" si="46"/>
        <v>57680</v>
      </c>
      <c r="I112" s="12"/>
      <c r="J112" s="12">
        <f aca="true" t="shared" si="48" ref="J112:J140">K112+L112</f>
        <v>1</v>
      </c>
      <c r="K112" s="12">
        <v>1</v>
      </c>
      <c r="L112" s="18"/>
      <c r="M112" s="12">
        <v>213</v>
      </c>
      <c r="N112" s="1"/>
    </row>
    <row r="113" spans="1:14" ht="14.25" customHeight="1">
      <c r="A113" s="16">
        <v>11</v>
      </c>
      <c r="B113" s="11"/>
      <c r="C113" s="11" t="s">
        <v>127</v>
      </c>
      <c r="D113" s="11">
        <v>1478</v>
      </c>
      <c r="E113" s="12">
        <v>1478</v>
      </c>
      <c r="F113" s="12"/>
      <c r="G113" s="12">
        <f t="shared" si="45"/>
        <v>51730</v>
      </c>
      <c r="H113" s="12">
        <f t="shared" si="46"/>
        <v>51730</v>
      </c>
      <c r="I113" s="12"/>
      <c r="J113" s="12">
        <f t="shared" si="48"/>
        <v>1</v>
      </c>
      <c r="K113" s="12">
        <v>1</v>
      </c>
      <c r="L113" s="18"/>
      <c r="M113" s="12">
        <v>213</v>
      </c>
      <c r="N113" s="1"/>
    </row>
    <row r="114" spans="1:14" ht="14.25" customHeight="1">
      <c r="A114" s="16">
        <v>12</v>
      </c>
      <c r="B114" s="11"/>
      <c r="C114" s="11" t="s">
        <v>128</v>
      </c>
      <c r="D114" s="11">
        <v>3708</v>
      </c>
      <c r="E114" s="12">
        <v>3708</v>
      </c>
      <c r="F114" s="12"/>
      <c r="G114" s="12">
        <f t="shared" si="45"/>
        <v>129780</v>
      </c>
      <c r="H114" s="12">
        <f t="shared" si="46"/>
        <v>129780</v>
      </c>
      <c r="I114" s="12"/>
      <c r="J114" s="12">
        <f t="shared" si="48"/>
        <v>1</v>
      </c>
      <c r="K114" s="12">
        <v>1</v>
      </c>
      <c r="L114" s="18"/>
      <c r="M114" s="12">
        <v>213</v>
      </c>
      <c r="N114" s="1"/>
    </row>
    <row r="115" spans="1:14" ht="14.25" customHeight="1">
      <c r="A115" s="16">
        <v>13</v>
      </c>
      <c r="B115" s="11"/>
      <c r="C115" s="11" t="s">
        <v>129</v>
      </c>
      <c r="D115" s="11">
        <v>3383</v>
      </c>
      <c r="E115" s="12">
        <v>218.3</v>
      </c>
      <c r="F115" s="12">
        <f aca="true" t="shared" si="49" ref="F115:F140">D115-E115</f>
        <v>3164.7</v>
      </c>
      <c r="G115" s="12">
        <f t="shared" si="45"/>
        <v>118405</v>
      </c>
      <c r="H115" s="12">
        <f t="shared" si="46"/>
        <v>7640.5</v>
      </c>
      <c r="I115" s="12">
        <f t="shared" si="47"/>
        <v>110764.5</v>
      </c>
      <c r="J115" s="12">
        <f t="shared" si="48"/>
        <v>279</v>
      </c>
      <c r="K115" s="12">
        <v>1</v>
      </c>
      <c r="L115" s="18">
        <v>278</v>
      </c>
      <c r="M115" s="12">
        <v>214</v>
      </c>
      <c r="N115" s="1"/>
    </row>
    <row r="116" spans="1:13" s="1" customFormat="1" ht="14.25" customHeight="1">
      <c r="A116" s="16">
        <v>14</v>
      </c>
      <c r="B116" s="11"/>
      <c r="C116" s="11" t="s">
        <v>130</v>
      </c>
      <c r="D116" s="11">
        <v>3094</v>
      </c>
      <c r="E116" s="12">
        <v>506</v>
      </c>
      <c r="F116" s="12">
        <f t="shared" si="49"/>
        <v>2588</v>
      </c>
      <c r="G116" s="12">
        <f t="shared" si="45"/>
        <v>108290</v>
      </c>
      <c r="H116" s="12">
        <f t="shared" si="46"/>
        <v>17710</v>
      </c>
      <c r="I116" s="12">
        <f t="shared" si="47"/>
        <v>90580</v>
      </c>
      <c r="J116" s="12">
        <f t="shared" si="48"/>
        <v>133</v>
      </c>
      <c r="K116" s="12">
        <v>1</v>
      </c>
      <c r="L116" s="18">
        <v>132</v>
      </c>
      <c r="M116" s="12">
        <v>218</v>
      </c>
    </row>
    <row r="117" spans="1:14" ht="14.25" customHeight="1">
      <c r="A117" s="16">
        <v>15</v>
      </c>
      <c r="B117" s="11"/>
      <c r="C117" s="11" t="s">
        <v>131</v>
      </c>
      <c r="D117" s="11">
        <v>476</v>
      </c>
      <c r="E117" s="12">
        <v>26</v>
      </c>
      <c r="F117" s="12">
        <f t="shared" si="49"/>
        <v>450</v>
      </c>
      <c r="G117" s="12">
        <f t="shared" si="45"/>
        <v>16660</v>
      </c>
      <c r="H117" s="12">
        <f t="shared" si="46"/>
        <v>910</v>
      </c>
      <c r="I117" s="12">
        <f t="shared" si="47"/>
        <v>15750</v>
      </c>
      <c r="J117" s="12">
        <f t="shared" si="48"/>
        <v>115</v>
      </c>
      <c r="K117" s="12">
        <v>1</v>
      </c>
      <c r="L117" s="18">
        <v>114</v>
      </c>
      <c r="M117" s="12">
        <v>221</v>
      </c>
      <c r="N117" s="1"/>
    </row>
    <row r="118" spans="1:14" ht="14.25" customHeight="1">
      <c r="A118" s="16">
        <v>16</v>
      </c>
      <c r="B118" s="11"/>
      <c r="C118" s="11" t="s">
        <v>132</v>
      </c>
      <c r="D118" s="11">
        <v>5885</v>
      </c>
      <c r="E118" s="12">
        <v>1349.2</v>
      </c>
      <c r="F118" s="12">
        <f t="shared" si="49"/>
        <v>4535.8</v>
      </c>
      <c r="G118" s="12">
        <f t="shared" si="45"/>
        <v>205975</v>
      </c>
      <c r="H118" s="12">
        <f t="shared" si="46"/>
        <v>47222</v>
      </c>
      <c r="I118" s="12">
        <f t="shared" si="47"/>
        <v>158753</v>
      </c>
      <c r="J118" s="12">
        <f t="shared" si="48"/>
        <v>140</v>
      </c>
      <c r="K118" s="12">
        <v>1</v>
      </c>
      <c r="L118" s="18">
        <v>139</v>
      </c>
      <c r="M118" s="12">
        <v>223</v>
      </c>
      <c r="N118" s="1"/>
    </row>
    <row r="119" spans="1:13" s="1" customFormat="1" ht="14.25" customHeight="1">
      <c r="A119" s="16">
        <v>17</v>
      </c>
      <c r="B119" s="11"/>
      <c r="C119" s="11" t="s">
        <v>133</v>
      </c>
      <c r="D119" s="11">
        <v>13815</v>
      </c>
      <c r="E119" s="12">
        <v>1414.6</v>
      </c>
      <c r="F119" s="12">
        <f t="shared" si="49"/>
        <v>12400.4</v>
      </c>
      <c r="G119" s="12">
        <f t="shared" si="45"/>
        <v>483525</v>
      </c>
      <c r="H119" s="12">
        <f t="shared" si="46"/>
        <v>49511</v>
      </c>
      <c r="I119" s="12">
        <f t="shared" si="47"/>
        <v>434014</v>
      </c>
      <c r="J119" s="12">
        <f t="shared" si="48"/>
        <v>335</v>
      </c>
      <c r="K119" s="12">
        <v>1</v>
      </c>
      <c r="L119" s="18">
        <v>334</v>
      </c>
      <c r="M119" s="12">
        <v>225</v>
      </c>
    </row>
    <row r="120" spans="1:14" ht="14.25" customHeight="1">
      <c r="A120" s="16">
        <v>18</v>
      </c>
      <c r="B120" s="11"/>
      <c r="C120" s="11" t="s">
        <v>134</v>
      </c>
      <c r="D120" s="11">
        <v>3250</v>
      </c>
      <c r="E120" s="12">
        <v>2237.2</v>
      </c>
      <c r="F120" s="12">
        <f t="shared" si="49"/>
        <v>1012.8000000000002</v>
      </c>
      <c r="G120" s="12">
        <f t="shared" si="45"/>
        <v>113750</v>
      </c>
      <c r="H120" s="12">
        <f t="shared" si="46"/>
        <v>78302</v>
      </c>
      <c r="I120" s="12">
        <f t="shared" si="47"/>
        <v>35448.00000000001</v>
      </c>
      <c r="J120" s="12">
        <f t="shared" si="48"/>
        <v>200</v>
      </c>
      <c r="K120" s="12">
        <v>1</v>
      </c>
      <c r="L120" s="18">
        <v>199</v>
      </c>
      <c r="M120" s="12">
        <v>231</v>
      </c>
      <c r="N120" s="1"/>
    </row>
    <row r="121" spans="1:14" ht="14.25" customHeight="1">
      <c r="A121" s="16">
        <v>19</v>
      </c>
      <c r="B121" s="11"/>
      <c r="C121" s="12" t="s">
        <v>135</v>
      </c>
      <c r="D121" s="12">
        <v>1723</v>
      </c>
      <c r="E121" s="12">
        <v>340</v>
      </c>
      <c r="F121" s="12">
        <f t="shared" si="49"/>
        <v>1383</v>
      </c>
      <c r="G121" s="12">
        <f t="shared" si="45"/>
        <v>60305</v>
      </c>
      <c r="H121" s="12">
        <f t="shared" si="46"/>
        <v>11900</v>
      </c>
      <c r="I121" s="12">
        <f t="shared" si="47"/>
        <v>48405</v>
      </c>
      <c r="J121" s="12">
        <f t="shared" si="48"/>
        <v>107</v>
      </c>
      <c r="K121" s="12">
        <v>1</v>
      </c>
      <c r="L121" s="18">
        <v>106</v>
      </c>
      <c r="M121" s="12">
        <v>234</v>
      </c>
      <c r="N121" s="1"/>
    </row>
    <row r="122" spans="1:14" ht="14.25" customHeight="1">
      <c r="A122" s="16">
        <v>20</v>
      </c>
      <c r="B122" s="11"/>
      <c r="C122" s="12" t="s">
        <v>136</v>
      </c>
      <c r="D122" s="12">
        <v>2163</v>
      </c>
      <c r="E122" s="12">
        <v>2163</v>
      </c>
      <c r="F122" s="12"/>
      <c r="G122" s="12">
        <f t="shared" si="45"/>
        <v>75705</v>
      </c>
      <c r="H122" s="12">
        <f t="shared" si="46"/>
        <v>75705</v>
      </c>
      <c r="I122" s="12"/>
      <c r="J122" s="12">
        <f t="shared" si="48"/>
        <v>1</v>
      </c>
      <c r="K122" s="12">
        <v>1</v>
      </c>
      <c r="L122" s="18"/>
      <c r="M122" s="12">
        <v>236</v>
      </c>
      <c r="N122" s="1"/>
    </row>
    <row r="123" spans="1:14" ht="14.25" customHeight="1">
      <c r="A123" s="16">
        <v>21</v>
      </c>
      <c r="B123" s="11"/>
      <c r="C123" s="12" t="s">
        <v>137</v>
      </c>
      <c r="D123" s="12">
        <v>2728</v>
      </c>
      <c r="E123" s="12"/>
      <c r="F123" s="12">
        <f t="shared" si="49"/>
        <v>2728</v>
      </c>
      <c r="G123" s="12">
        <f t="shared" si="45"/>
        <v>95480</v>
      </c>
      <c r="H123" s="12"/>
      <c r="I123" s="12">
        <f t="shared" si="47"/>
        <v>95480</v>
      </c>
      <c r="J123" s="12">
        <f t="shared" si="48"/>
        <v>95</v>
      </c>
      <c r="K123" s="12">
        <v>1</v>
      </c>
      <c r="L123" s="12">
        <v>94</v>
      </c>
      <c r="M123" s="12">
        <v>236</v>
      </c>
      <c r="N123" s="1"/>
    </row>
    <row r="124" spans="1:14" ht="14.25" customHeight="1">
      <c r="A124" s="16">
        <v>22</v>
      </c>
      <c r="B124" s="11"/>
      <c r="C124" s="12" t="s">
        <v>138</v>
      </c>
      <c r="D124" s="12">
        <v>4542</v>
      </c>
      <c r="E124" s="12"/>
      <c r="F124" s="12">
        <f t="shared" si="49"/>
        <v>4542</v>
      </c>
      <c r="G124" s="12">
        <f t="shared" si="45"/>
        <v>158970</v>
      </c>
      <c r="H124" s="12"/>
      <c r="I124" s="12">
        <f t="shared" si="47"/>
        <v>158970</v>
      </c>
      <c r="J124" s="12">
        <f t="shared" si="48"/>
        <v>102</v>
      </c>
      <c r="K124" s="12"/>
      <c r="L124" s="12">
        <v>102</v>
      </c>
      <c r="M124" s="12">
        <v>238</v>
      </c>
      <c r="N124" s="1"/>
    </row>
    <row r="125" spans="1:14" ht="14.25" customHeight="1">
      <c r="A125" s="16">
        <v>23</v>
      </c>
      <c r="B125" s="11"/>
      <c r="C125" s="12" t="s">
        <v>139</v>
      </c>
      <c r="D125" s="12">
        <v>6225</v>
      </c>
      <c r="E125" s="12">
        <v>68</v>
      </c>
      <c r="F125" s="12">
        <f t="shared" si="49"/>
        <v>6157</v>
      </c>
      <c r="G125" s="12">
        <f t="shared" si="45"/>
        <v>217875</v>
      </c>
      <c r="H125" s="12">
        <f t="shared" si="46"/>
        <v>2380</v>
      </c>
      <c r="I125" s="12">
        <f t="shared" si="47"/>
        <v>215495</v>
      </c>
      <c r="J125" s="12">
        <f t="shared" si="48"/>
        <v>171</v>
      </c>
      <c r="K125" s="12">
        <v>1</v>
      </c>
      <c r="L125" s="12">
        <v>170</v>
      </c>
      <c r="M125" s="12">
        <v>240</v>
      </c>
      <c r="N125" s="1"/>
    </row>
    <row r="126" spans="1:14" ht="14.25" customHeight="1">
      <c r="A126" s="16">
        <v>24</v>
      </c>
      <c r="B126" s="11"/>
      <c r="C126" s="12" t="s">
        <v>140</v>
      </c>
      <c r="D126" s="12">
        <v>5311</v>
      </c>
      <c r="E126" s="12">
        <v>3178</v>
      </c>
      <c r="F126" s="12">
        <f t="shared" si="49"/>
        <v>2133</v>
      </c>
      <c r="G126" s="12">
        <f t="shared" si="45"/>
        <v>185885</v>
      </c>
      <c r="H126" s="12">
        <f t="shared" si="46"/>
        <v>111230</v>
      </c>
      <c r="I126" s="12">
        <f t="shared" si="47"/>
        <v>74655</v>
      </c>
      <c r="J126" s="12">
        <f t="shared" si="48"/>
        <v>164</v>
      </c>
      <c r="K126" s="12">
        <v>1</v>
      </c>
      <c r="L126" s="12">
        <v>163</v>
      </c>
      <c r="M126" s="12">
        <v>243</v>
      </c>
      <c r="N126" s="1"/>
    </row>
    <row r="127" spans="1:13" s="1" customFormat="1" ht="14.25" customHeight="1">
      <c r="A127" s="16">
        <v>25</v>
      </c>
      <c r="B127" s="11"/>
      <c r="C127" s="12" t="s">
        <v>141</v>
      </c>
      <c r="D127" s="12">
        <v>5621</v>
      </c>
      <c r="E127" s="12">
        <v>597.3</v>
      </c>
      <c r="F127" s="12">
        <f t="shared" si="49"/>
        <v>5023.7</v>
      </c>
      <c r="G127" s="12">
        <f t="shared" si="45"/>
        <v>196735</v>
      </c>
      <c r="H127" s="12">
        <f t="shared" si="46"/>
        <v>20905.5</v>
      </c>
      <c r="I127" s="12">
        <f t="shared" si="47"/>
        <v>175829.5</v>
      </c>
      <c r="J127" s="12">
        <f t="shared" si="48"/>
        <v>92</v>
      </c>
      <c r="K127" s="12">
        <v>1</v>
      </c>
      <c r="L127" s="12">
        <v>91</v>
      </c>
      <c r="M127" s="12">
        <v>245</v>
      </c>
    </row>
    <row r="128" spans="1:14" ht="14.25" customHeight="1">
      <c r="A128" s="16">
        <v>26</v>
      </c>
      <c r="B128" s="11"/>
      <c r="C128" s="12" t="s">
        <v>142</v>
      </c>
      <c r="D128" s="12">
        <v>2522</v>
      </c>
      <c r="E128" s="12">
        <v>715.9</v>
      </c>
      <c r="F128" s="12">
        <f t="shared" si="49"/>
        <v>1806.1</v>
      </c>
      <c r="G128" s="12">
        <f t="shared" si="45"/>
        <v>88270</v>
      </c>
      <c r="H128" s="12">
        <f t="shared" si="46"/>
        <v>25056.5</v>
      </c>
      <c r="I128" s="12">
        <f t="shared" si="47"/>
        <v>63213.5</v>
      </c>
      <c r="J128" s="12">
        <f t="shared" si="48"/>
        <v>72</v>
      </c>
      <c r="K128" s="12">
        <v>1</v>
      </c>
      <c r="L128" s="12">
        <v>71</v>
      </c>
      <c r="M128" s="12">
        <v>247</v>
      </c>
      <c r="N128" s="1"/>
    </row>
    <row r="129" spans="1:14" ht="14.25" customHeight="1">
      <c r="A129" s="16">
        <v>27</v>
      </c>
      <c r="B129" s="11"/>
      <c r="C129" s="12" t="s">
        <v>143</v>
      </c>
      <c r="D129" s="12">
        <v>4154</v>
      </c>
      <c r="E129" s="12">
        <v>763.7</v>
      </c>
      <c r="F129" s="12">
        <f t="shared" si="49"/>
        <v>3390.3</v>
      </c>
      <c r="G129" s="12">
        <f t="shared" si="45"/>
        <v>145390</v>
      </c>
      <c r="H129" s="12">
        <f t="shared" si="46"/>
        <v>26729.5</v>
      </c>
      <c r="I129" s="12">
        <f t="shared" si="47"/>
        <v>118660.5</v>
      </c>
      <c r="J129" s="12">
        <f t="shared" si="48"/>
        <v>57</v>
      </c>
      <c r="K129" s="12">
        <v>1</v>
      </c>
      <c r="L129" s="12">
        <v>56</v>
      </c>
      <c r="M129" s="12">
        <v>248</v>
      </c>
      <c r="N129" s="1"/>
    </row>
    <row r="130" spans="1:14" ht="14.25" customHeight="1">
      <c r="A130" s="16">
        <v>28</v>
      </c>
      <c r="B130" s="11"/>
      <c r="C130" s="12" t="s">
        <v>144</v>
      </c>
      <c r="D130" s="12">
        <v>2718</v>
      </c>
      <c r="E130" s="12">
        <v>1848.4</v>
      </c>
      <c r="F130" s="12">
        <f t="shared" si="49"/>
        <v>869.5999999999999</v>
      </c>
      <c r="G130" s="12">
        <f t="shared" si="45"/>
        <v>95130</v>
      </c>
      <c r="H130" s="12">
        <f t="shared" si="46"/>
        <v>64694</v>
      </c>
      <c r="I130" s="12">
        <f t="shared" si="47"/>
        <v>30435.999999999996</v>
      </c>
      <c r="J130" s="12">
        <f t="shared" si="48"/>
        <v>213</v>
      </c>
      <c r="K130" s="12">
        <v>1</v>
      </c>
      <c r="L130" s="12">
        <v>212</v>
      </c>
      <c r="M130" s="12">
        <v>249</v>
      </c>
      <c r="N130" s="1"/>
    </row>
    <row r="131" spans="1:14" ht="14.25" customHeight="1">
      <c r="A131" s="16">
        <v>29</v>
      </c>
      <c r="B131" s="11"/>
      <c r="C131" s="12" t="s">
        <v>145</v>
      </c>
      <c r="D131" s="12">
        <v>8209</v>
      </c>
      <c r="E131" s="12">
        <v>1588</v>
      </c>
      <c r="F131" s="12">
        <f t="shared" si="49"/>
        <v>6621</v>
      </c>
      <c r="G131" s="12">
        <f t="shared" si="45"/>
        <v>287315</v>
      </c>
      <c r="H131" s="12">
        <f t="shared" si="46"/>
        <v>55580</v>
      </c>
      <c r="I131" s="12">
        <f t="shared" si="47"/>
        <v>231735</v>
      </c>
      <c r="J131" s="12">
        <f t="shared" si="48"/>
        <v>154</v>
      </c>
      <c r="K131" s="12">
        <v>2</v>
      </c>
      <c r="L131" s="18">
        <v>152</v>
      </c>
      <c r="M131" s="12">
        <v>253</v>
      </c>
      <c r="N131" s="1"/>
    </row>
    <row r="132" spans="1:14" ht="14.25" customHeight="1">
      <c r="A132" s="16">
        <v>30</v>
      </c>
      <c r="B132" s="11"/>
      <c r="C132" s="12" t="s">
        <v>146</v>
      </c>
      <c r="D132" s="12">
        <v>4025</v>
      </c>
      <c r="E132" s="12">
        <v>21</v>
      </c>
      <c r="F132" s="12">
        <f t="shared" si="49"/>
        <v>4004</v>
      </c>
      <c r="G132" s="12">
        <f t="shared" si="45"/>
        <v>140875</v>
      </c>
      <c r="H132" s="12">
        <f t="shared" si="46"/>
        <v>735</v>
      </c>
      <c r="I132" s="12">
        <f t="shared" si="47"/>
        <v>140140</v>
      </c>
      <c r="J132" s="12">
        <f t="shared" si="48"/>
        <v>159</v>
      </c>
      <c r="K132" s="12">
        <v>1</v>
      </c>
      <c r="L132" s="18">
        <v>158</v>
      </c>
      <c r="M132" s="12">
        <v>256</v>
      </c>
      <c r="N132" s="1"/>
    </row>
    <row r="133" spans="1:13" s="1" customFormat="1" ht="14.25" customHeight="1">
      <c r="A133" s="16">
        <v>31</v>
      </c>
      <c r="B133" s="11"/>
      <c r="C133" s="11" t="s">
        <v>147</v>
      </c>
      <c r="D133" s="11">
        <v>3599</v>
      </c>
      <c r="E133" s="11">
        <v>3599</v>
      </c>
      <c r="F133" s="12"/>
      <c r="G133" s="12">
        <f t="shared" si="45"/>
        <v>125965</v>
      </c>
      <c r="H133" s="12">
        <f t="shared" si="46"/>
        <v>125965</v>
      </c>
      <c r="I133" s="12"/>
      <c r="J133" s="12">
        <f t="shared" si="48"/>
        <v>1</v>
      </c>
      <c r="K133" s="12">
        <v>1</v>
      </c>
      <c r="L133" s="18"/>
      <c r="M133" s="12">
        <v>258</v>
      </c>
    </row>
    <row r="134" spans="1:14" ht="14.25" customHeight="1">
      <c r="A134" s="16">
        <v>32</v>
      </c>
      <c r="B134" s="11"/>
      <c r="C134" s="12" t="s">
        <v>148</v>
      </c>
      <c r="D134" s="12">
        <v>5787</v>
      </c>
      <c r="E134" s="12">
        <v>679.8</v>
      </c>
      <c r="F134" s="12">
        <f t="shared" si="49"/>
        <v>5107.2</v>
      </c>
      <c r="G134" s="12">
        <f t="shared" si="45"/>
        <v>202545</v>
      </c>
      <c r="H134" s="12">
        <f t="shared" si="46"/>
        <v>23793</v>
      </c>
      <c r="I134" s="12">
        <f t="shared" si="47"/>
        <v>178752</v>
      </c>
      <c r="J134" s="12">
        <f t="shared" si="48"/>
        <v>169</v>
      </c>
      <c r="K134" s="12">
        <v>1</v>
      </c>
      <c r="L134" s="18">
        <v>168</v>
      </c>
      <c r="M134" s="12">
        <v>258</v>
      </c>
      <c r="N134" s="1"/>
    </row>
    <row r="135" spans="1:13" s="1" customFormat="1" ht="14.25" customHeight="1">
      <c r="A135" s="16">
        <v>33</v>
      </c>
      <c r="B135" s="11"/>
      <c r="C135" s="12" t="s">
        <v>149</v>
      </c>
      <c r="D135" s="12">
        <v>5542</v>
      </c>
      <c r="E135" s="12">
        <v>300</v>
      </c>
      <c r="F135" s="12">
        <f t="shared" si="49"/>
        <v>5242</v>
      </c>
      <c r="G135" s="12">
        <f t="shared" si="45"/>
        <v>193970</v>
      </c>
      <c r="H135" s="12">
        <f t="shared" si="46"/>
        <v>10500</v>
      </c>
      <c r="I135" s="12">
        <f t="shared" si="47"/>
        <v>183470</v>
      </c>
      <c r="J135" s="12">
        <f t="shared" si="48"/>
        <v>177</v>
      </c>
      <c r="K135" s="12">
        <v>1</v>
      </c>
      <c r="L135" s="18">
        <v>176</v>
      </c>
      <c r="M135" s="12">
        <v>261</v>
      </c>
    </row>
    <row r="136" spans="1:13" s="1" customFormat="1" ht="14.25" customHeight="1">
      <c r="A136" s="16">
        <v>34</v>
      </c>
      <c r="B136" s="11"/>
      <c r="C136" s="12" t="s">
        <v>150</v>
      </c>
      <c r="D136" s="12">
        <v>1765</v>
      </c>
      <c r="E136" s="12"/>
      <c r="F136" s="12">
        <f t="shared" si="49"/>
        <v>1765</v>
      </c>
      <c r="G136" s="12">
        <f t="shared" si="45"/>
        <v>61775</v>
      </c>
      <c r="H136" s="12"/>
      <c r="I136" s="12">
        <f t="shared" si="47"/>
        <v>61775</v>
      </c>
      <c r="J136" s="12">
        <f t="shared" si="48"/>
        <v>75</v>
      </c>
      <c r="K136" s="12"/>
      <c r="L136" s="18">
        <v>75</v>
      </c>
      <c r="M136" s="12">
        <v>264</v>
      </c>
    </row>
    <row r="137" spans="1:13" s="1" customFormat="1" ht="14.25" customHeight="1">
      <c r="A137" s="16">
        <v>35</v>
      </c>
      <c r="B137" s="11"/>
      <c r="C137" s="12" t="s">
        <v>151</v>
      </c>
      <c r="D137" s="12">
        <v>5188</v>
      </c>
      <c r="E137" s="12">
        <v>1334.8</v>
      </c>
      <c r="F137" s="12">
        <f t="shared" si="49"/>
        <v>3853.2</v>
      </c>
      <c r="G137" s="12">
        <f t="shared" si="45"/>
        <v>181580</v>
      </c>
      <c r="H137" s="12">
        <f t="shared" si="46"/>
        <v>46718</v>
      </c>
      <c r="I137" s="12">
        <f t="shared" si="47"/>
        <v>134862</v>
      </c>
      <c r="J137" s="12">
        <f t="shared" si="48"/>
        <v>314</v>
      </c>
      <c r="K137" s="12">
        <v>1</v>
      </c>
      <c r="L137" s="18">
        <v>313</v>
      </c>
      <c r="M137" s="12">
        <v>266</v>
      </c>
    </row>
    <row r="138" spans="1:13" s="1" customFormat="1" ht="14.25" customHeight="1">
      <c r="A138" s="16">
        <v>36</v>
      </c>
      <c r="B138" s="11"/>
      <c r="C138" s="12" t="s">
        <v>152</v>
      </c>
      <c r="D138" s="12">
        <v>7031</v>
      </c>
      <c r="E138" s="12">
        <v>672.8</v>
      </c>
      <c r="F138" s="12">
        <f t="shared" si="49"/>
        <v>6358.2</v>
      </c>
      <c r="G138" s="12">
        <f t="shared" si="45"/>
        <v>246085</v>
      </c>
      <c r="H138" s="12">
        <f t="shared" si="46"/>
        <v>23548</v>
      </c>
      <c r="I138" s="12">
        <f t="shared" si="47"/>
        <v>222537</v>
      </c>
      <c r="J138" s="12">
        <f t="shared" si="48"/>
        <v>186</v>
      </c>
      <c r="K138" s="12">
        <v>1</v>
      </c>
      <c r="L138" s="18">
        <v>185</v>
      </c>
      <c r="M138" s="12">
        <v>271</v>
      </c>
    </row>
    <row r="139" spans="1:13" s="1" customFormat="1" ht="14.25" customHeight="1">
      <c r="A139" s="16">
        <v>37</v>
      </c>
      <c r="B139" s="11"/>
      <c r="C139" s="12" t="s">
        <v>153</v>
      </c>
      <c r="D139" s="12">
        <v>2301</v>
      </c>
      <c r="E139" s="12">
        <v>883.6</v>
      </c>
      <c r="F139" s="12">
        <f t="shared" si="49"/>
        <v>1417.4</v>
      </c>
      <c r="G139" s="12">
        <f t="shared" si="45"/>
        <v>80535</v>
      </c>
      <c r="H139" s="12">
        <f t="shared" si="46"/>
        <v>30926</v>
      </c>
      <c r="I139" s="12">
        <f t="shared" si="47"/>
        <v>49609</v>
      </c>
      <c r="J139" s="12">
        <f t="shared" si="48"/>
        <v>75</v>
      </c>
      <c r="K139" s="12">
        <v>1</v>
      </c>
      <c r="L139" s="18">
        <v>74</v>
      </c>
      <c r="M139" s="12">
        <v>274</v>
      </c>
    </row>
    <row r="140" spans="1:13" s="1" customFormat="1" ht="14.25" customHeight="1">
      <c r="A140" s="16">
        <v>38</v>
      </c>
      <c r="B140" s="11"/>
      <c r="C140" s="12" t="s">
        <v>154</v>
      </c>
      <c r="D140" s="12">
        <v>5123</v>
      </c>
      <c r="E140" s="12">
        <v>857</v>
      </c>
      <c r="F140" s="12">
        <f t="shared" si="49"/>
        <v>4266</v>
      </c>
      <c r="G140" s="12">
        <f t="shared" si="45"/>
        <v>179305</v>
      </c>
      <c r="H140" s="12">
        <f t="shared" si="46"/>
        <v>29995</v>
      </c>
      <c r="I140" s="12">
        <f t="shared" si="47"/>
        <v>149310</v>
      </c>
      <c r="J140" s="12">
        <f t="shared" si="48"/>
        <v>180</v>
      </c>
      <c r="K140" s="12">
        <v>1</v>
      </c>
      <c r="L140" s="18">
        <v>179</v>
      </c>
      <c r="M140" s="12">
        <v>276</v>
      </c>
    </row>
    <row r="141" spans="1:14" ht="14.25" customHeight="1">
      <c r="A141" s="13" t="s">
        <v>155</v>
      </c>
      <c r="B141" s="14" t="s">
        <v>156</v>
      </c>
      <c r="C141" s="14">
        <v>11</v>
      </c>
      <c r="D141" s="14">
        <f>SUM(D142:D152)</f>
        <v>88258</v>
      </c>
      <c r="E141" s="14">
        <f aca="true" t="shared" si="50" ref="E141:L141">SUM(E142:E152)</f>
        <v>82627</v>
      </c>
      <c r="F141" s="14">
        <f t="shared" si="50"/>
        <v>5631</v>
      </c>
      <c r="G141" s="14">
        <f t="shared" si="50"/>
        <v>3089030</v>
      </c>
      <c r="H141" s="14">
        <f t="shared" si="50"/>
        <v>2891945</v>
      </c>
      <c r="I141" s="14">
        <f t="shared" si="50"/>
        <v>197085</v>
      </c>
      <c r="J141" s="14">
        <f t="shared" si="50"/>
        <v>266</v>
      </c>
      <c r="K141" s="14">
        <f t="shared" si="50"/>
        <v>11</v>
      </c>
      <c r="L141" s="14">
        <f t="shared" si="50"/>
        <v>255</v>
      </c>
      <c r="M141" s="12"/>
      <c r="N141" s="1"/>
    </row>
    <row r="142" spans="1:13" s="1" customFormat="1" ht="14.25" customHeight="1">
      <c r="A142" s="16">
        <v>1</v>
      </c>
      <c r="B142" s="11"/>
      <c r="C142" s="11" t="s">
        <v>157</v>
      </c>
      <c r="D142" s="11">
        <v>12512</v>
      </c>
      <c r="E142" s="12">
        <v>10995</v>
      </c>
      <c r="F142" s="12">
        <v>1517</v>
      </c>
      <c r="G142" s="12">
        <f>D142*35</f>
        <v>437920</v>
      </c>
      <c r="H142" s="12">
        <f>E142*35</f>
        <v>384825</v>
      </c>
      <c r="I142" s="12">
        <f>F142*35</f>
        <v>53095</v>
      </c>
      <c r="J142" s="12">
        <v>12</v>
      </c>
      <c r="K142" s="12">
        <v>1</v>
      </c>
      <c r="L142" s="18">
        <v>11</v>
      </c>
      <c r="M142" s="12">
        <v>280</v>
      </c>
    </row>
    <row r="143" spans="1:14" ht="14.25" customHeight="1">
      <c r="A143" s="16">
        <v>2</v>
      </c>
      <c r="B143" s="11"/>
      <c r="C143" s="11" t="s">
        <v>158</v>
      </c>
      <c r="D143" s="11">
        <v>21677</v>
      </c>
      <c r="E143" s="12">
        <v>21677</v>
      </c>
      <c r="F143" s="12"/>
      <c r="G143" s="12">
        <f aca="true" t="shared" si="51" ref="G143:G152">D143*35</f>
        <v>758695</v>
      </c>
      <c r="H143" s="12">
        <f aca="true" t="shared" si="52" ref="H143:H152">E143*35</f>
        <v>758695</v>
      </c>
      <c r="I143" s="12"/>
      <c r="J143" s="12">
        <v>1</v>
      </c>
      <c r="K143" s="12">
        <v>1</v>
      </c>
      <c r="L143" s="18"/>
      <c r="M143" s="12">
        <v>280</v>
      </c>
      <c r="N143" s="1"/>
    </row>
    <row r="144" spans="1:14" ht="14.25" customHeight="1">
      <c r="A144" s="16">
        <v>3</v>
      </c>
      <c r="B144" s="11"/>
      <c r="C144" s="11" t="s">
        <v>159</v>
      </c>
      <c r="D144" s="11">
        <v>5747</v>
      </c>
      <c r="E144" s="11">
        <v>5747</v>
      </c>
      <c r="F144" s="12"/>
      <c r="G144" s="12">
        <f t="shared" si="51"/>
        <v>201145</v>
      </c>
      <c r="H144" s="12">
        <f t="shared" si="52"/>
        <v>201145</v>
      </c>
      <c r="I144" s="12"/>
      <c r="J144" s="12">
        <v>1</v>
      </c>
      <c r="K144" s="12">
        <v>1</v>
      </c>
      <c r="L144" s="18"/>
      <c r="M144" s="12">
        <v>280</v>
      </c>
      <c r="N144" s="1"/>
    </row>
    <row r="145" spans="1:14" ht="14.25" customHeight="1">
      <c r="A145" s="16">
        <v>4</v>
      </c>
      <c r="B145" s="11"/>
      <c r="C145" s="11" t="s">
        <v>160</v>
      </c>
      <c r="D145" s="11">
        <v>6858</v>
      </c>
      <c r="E145" s="12">
        <v>6858</v>
      </c>
      <c r="F145" s="12"/>
      <c r="G145" s="12">
        <f t="shared" si="51"/>
        <v>240030</v>
      </c>
      <c r="H145" s="12">
        <f t="shared" si="52"/>
        <v>240030</v>
      </c>
      <c r="I145" s="12"/>
      <c r="J145" s="12">
        <v>1</v>
      </c>
      <c r="K145" s="12">
        <v>1</v>
      </c>
      <c r="L145" s="18"/>
      <c r="M145" s="12">
        <v>280</v>
      </c>
      <c r="N145" s="1"/>
    </row>
    <row r="146" spans="1:14" ht="14.25" customHeight="1">
      <c r="A146" s="16">
        <v>5</v>
      </c>
      <c r="B146" s="11"/>
      <c r="C146" s="11" t="s">
        <v>161</v>
      </c>
      <c r="D146" s="11">
        <f>11298-800</f>
        <v>10498</v>
      </c>
      <c r="E146" s="12">
        <f>11298-800</f>
        <v>10498</v>
      </c>
      <c r="F146" s="12"/>
      <c r="G146" s="12">
        <f t="shared" si="51"/>
        <v>367430</v>
      </c>
      <c r="H146" s="12">
        <f t="shared" si="52"/>
        <v>367430</v>
      </c>
      <c r="I146" s="12"/>
      <c r="J146" s="12">
        <v>1</v>
      </c>
      <c r="K146" s="12">
        <v>1</v>
      </c>
      <c r="L146" s="18"/>
      <c r="M146" s="12">
        <v>280</v>
      </c>
      <c r="N146" s="1"/>
    </row>
    <row r="147" spans="1:14" ht="14.25" customHeight="1">
      <c r="A147" s="16">
        <v>6</v>
      </c>
      <c r="B147" s="13"/>
      <c r="C147" s="16" t="s">
        <v>162</v>
      </c>
      <c r="D147" s="16">
        <v>5854</v>
      </c>
      <c r="E147" s="16">
        <v>5854</v>
      </c>
      <c r="F147" s="16"/>
      <c r="G147" s="12">
        <f t="shared" si="51"/>
        <v>204890</v>
      </c>
      <c r="H147" s="12">
        <f t="shared" si="52"/>
        <v>204890</v>
      </c>
      <c r="I147" s="12"/>
      <c r="J147" s="10">
        <v>1</v>
      </c>
      <c r="K147" s="10">
        <v>1</v>
      </c>
      <c r="L147" s="19"/>
      <c r="M147" s="12">
        <v>280</v>
      </c>
      <c r="N147" s="1"/>
    </row>
    <row r="148" spans="1:14" ht="14.25" customHeight="1">
      <c r="A148" s="16">
        <v>7</v>
      </c>
      <c r="B148" s="13"/>
      <c r="C148" s="16" t="s">
        <v>163</v>
      </c>
      <c r="D148" s="16">
        <v>8598</v>
      </c>
      <c r="E148" s="16">
        <v>8598</v>
      </c>
      <c r="F148" s="16"/>
      <c r="G148" s="12">
        <f t="shared" si="51"/>
        <v>300930</v>
      </c>
      <c r="H148" s="12">
        <f t="shared" si="52"/>
        <v>300930</v>
      </c>
      <c r="I148" s="12"/>
      <c r="J148" s="10">
        <v>1</v>
      </c>
      <c r="K148" s="10">
        <v>1</v>
      </c>
      <c r="L148" s="19"/>
      <c r="M148" s="12">
        <v>280</v>
      </c>
      <c r="N148" s="1"/>
    </row>
    <row r="149" spans="1:14" ht="14.25" customHeight="1">
      <c r="A149" s="16">
        <v>8</v>
      </c>
      <c r="B149" s="13"/>
      <c r="C149" s="16" t="s">
        <v>164</v>
      </c>
      <c r="D149" s="16">
        <v>6335</v>
      </c>
      <c r="E149" s="16">
        <v>6335</v>
      </c>
      <c r="F149" s="16"/>
      <c r="G149" s="12">
        <f t="shared" si="51"/>
        <v>221725</v>
      </c>
      <c r="H149" s="12">
        <f t="shared" si="52"/>
        <v>221725</v>
      </c>
      <c r="I149" s="12"/>
      <c r="J149" s="10">
        <v>1</v>
      </c>
      <c r="K149" s="10">
        <v>1</v>
      </c>
      <c r="L149" s="19"/>
      <c r="M149" s="12">
        <v>280</v>
      </c>
      <c r="N149" s="1"/>
    </row>
    <row r="150" spans="1:14" ht="14.25" customHeight="1">
      <c r="A150" s="16">
        <v>9</v>
      </c>
      <c r="B150" s="13"/>
      <c r="C150" s="16" t="s">
        <v>165</v>
      </c>
      <c r="D150" s="16">
        <v>1350</v>
      </c>
      <c r="E150" s="16">
        <v>1350</v>
      </c>
      <c r="F150" s="16"/>
      <c r="G150" s="12">
        <f t="shared" si="51"/>
        <v>47250</v>
      </c>
      <c r="H150" s="12">
        <f t="shared" si="52"/>
        <v>47250</v>
      </c>
      <c r="I150" s="12"/>
      <c r="J150" s="10">
        <v>1</v>
      </c>
      <c r="K150" s="10">
        <v>1</v>
      </c>
      <c r="L150" s="19"/>
      <c r="M150" s="12">
        <v>280</v>
      </c>
      <c r="N150" s="1"/>
    </row>
    <row r="151" spans="1:14" ht="14.25" customHeight="1">
      <c r="A151" s="16">
        <v>10</v>
      </c>
      <c r="B151" s="13"/>
      <c r="C151" s="16" t="s">
        <v>166</v>
      </c>
      <c r="D151" s="16">
        <v>6116</v>
      </c>
      <c r="E151" s="16">
        <v>2002</v>
      </c>
      <c r="F151" s="16">
        <f>D151-E151</f>
        <v>4114</v>
      </c>
      <c r="G151" s="12">
        <f t="shared" si="51"/>
        <v>214060</v>
      </c>
      <c r="H151" s="12">
        <f t="shared" si="52"/>
        <v>70070</v>
      </c>
      <c r="I151" s="12">
        <f>F151*35</f>
        <v>143990</v>
      </c>
      <c r="J151" s="10">
        <v>245</v>
      </c>
      <c r="K151" s="10">
        <v>1</v>
      </c>
      <c r="L151" s="19">
        <v>244</v>
      </c>
      <c r="M151" s="12">
        <v>280</v>
      </c>
      <c r="N151" s="1"/>
    </row>
    <row r="152" spans="1:14" ht="14.25" customHeight="1">
      <c r="A152" s="16">
        <v>11</v>
      </c>
      <c r="B152" s="13"/>
      <c r="C152" s="16" t="s">
        <v>167</v>
      </c>
      <c r="D152" s="16">
        <v>2713</v>
      </c>
      <c r="E152" s="16">
        <v>2713</v>
      </c>
      <c r="F152" s="16"/>
      <c r="G152" s="12">
        <f t="shared" si="51"/>
        <v>94955</v>
      </c>
      <c r="H152" s="12">
        <f t="shared" si="52"/>
        <v>94955</v>
      </c>
      <c r="I152" s="12"/>
      <c r="J152" s="10">
        <v>1</v>
      </c>
      <c r="K152" s="10">
        <v>1</v>
      </c>
      <c r="L152" s="19"/>
      <c r="M152" s="12">
        <v>284</v>
      </c>
      <c r="N152" s="1"/>
    </row>
    <row r="153" spans="1:14" ht="14.25" customHeight="1">
      <c r="A153" s="13" t="s">
        <v>168</v>
      </c>
      <c r="B153" s="13" t="s">
        <v>169</v>
      </c>
      <c r="C153" s="13">
        <v>9</v>
      </c>
      <c r="D153" s="14">
        <f aca="true" t="shared" si="53" ref="D153:L153">SUM(D154:D162)</f>
        <v>47139</v>
      </c>
      <c r="E153" s="14">
        <f t="shared" si="53"/>
        <v>40961.5</v>
      </c>
      <c r="F153" s="14">
        <f t="shared" si="53"/>
        <v>6177.5</v>
      </c>
      <c r="G153" s="14">
        <f t="shared" si="53"/>
        <v>1649865</v>
      </c>
      <c r="H153" s="14">
        <f t="shared" si="53"/>
        <v>1433652.5</v>
      </c>
      <c r="I153" s="14">
        <f t="shared" si="53"/>
        <v>216212.5</v>
      </c>
      <c r="J153" s="14">
        <f t="shared" si="53"/>
        <v>996</v>
      </c>
      <c r="K153" s="14">
        <f t="shared" si="53"/>
        <v>9</v>
      </c>
      <c r="L153" s="14">
        <f t="shared" si="53"/>
        <v>987</v>
      </c>
      <c r="M153" s="12"/>
      <c r="N153" s="1"/>
    </row>
    <row r="154" spans="1:14" ht="14.25" customHeight="1">
      <c r="A154" s="16">
        <v>1</v>
      </c>
      <c r="B154" s="10"/>
      <c r="C154" s="10" t="s">
        <v>170</v>
      </c>
      <c r="D154" s="10">
        <v>13735</v>
      </c>
      <c r="E154" s="10">
        <v>12881</v>
      </c>
      <c r="F154" s="11">
        <f aca="true" t="shared" si="54" ref="F154:F161">D154-E154</f>
        <v>854</v>
      </c>
      <c r="G154" s="12">
        <f>D154*35</f>
        <v>480725</v>
      </c>
      <c r="H154" s="12">
        <f>E154*35</f>
        <v>450835</v>
      </c>
      <c r="I154" s="12">
        <f>F154*35</f>
        <v>29890</v>
      </c>
      <c r="J154" s="10">
        <f aca="true" t="shared" si="55" ref="J154:J162">K154+L154</f>
        <v>125</v>
      </c>
      <c r="K154" s="10">
        <v>1</v>
      </c>
      <c r="L154" s="19">
        <v>124</v>
      </c>
      <c r="M154" s="12">
        <v>285</v>
      </c>
      <c r="N154" s="1"/>
    </row>
    <row r="155" spans="1:14" ht="14.25" customHeight="1">
      <c r="A155" s="16">
        <v>2</v>
      </c>
      <c r="B155" s="11"/>
      <c r="C155" s="11" t="s">
        <v>171</v>
      </c>
      <c r="D155" s="11">
        <v>3628</v>
      </c>
      <c r="E155" s="12">
        <v>3064</v>
      </c>
      <c r="F155" s="11">
        <f t="shared" si="54"/>
        <v>564</v>
      </c>
      <c r="G155" s="12">
        <f aca="true" t="shared" si="56" ref="G155:G162">D155*35</f>
        <v>126980</v>
      </c>
      <c r="H155" s="12">
        <f aca="true" t="shared" si="57" ref="H155:H162">E155*35</f>
        <v>107240</v>
      </c>
      <c r="I155" s="12">
        <f aca="true" t="shared" si="58" ref="I155:I161">F155*35</f>
        <v>19740</v>
      </c>
      <c r="J155" s="10">
        <f t="shared" si="55"/>
        <v>84</v>
      </c>
      <c r="K155" s="12">
        <v>1</v>
      </c>
      <c r="L155" s="18">
        <v>83</v>
      </c>
      <c r="M155" s="12">
        <v>287</v>
      </c>
      <c r="N155" s="1"/>
    </row>
    <row r="156" spans="1:14" ht="14.25" customHeight="1">
      <c r="A156" s="16">
        <v>3</v>
      </c>
      <c r="B156" s="10"/>
      <c r="C156" s="10" t="s">
        <v>172</v>
      </c>
      <c r="D156" s="10">
        <v>1660</v>
      </c>
      <c r="E156" s="10">
        <v>1354</v>
      </c>
      <c r="F156" s="11">
        <f t="shared" si="54"/>
        <v>306</v>
      </c>
      <c r="G156" s="12">
        <f t="shared" si="56"/>
        <v>58100</v>
      </c>
      <c r="H156" s="12">
        <f t="shared" si="57"/>
        <v>47390</v>
      </c>
      <c r="I156" s="12">
        <f t="shared" si="58"/>
        <v>10710</v>
      </c>
      <c r="J156" s="10">
        <f t="shared" si="55"/>
        <v>55</v>
      </c>
      <c r="K156" s="10">
        <v>1</v>
      </c>
      <c r="L156" s="19">
        <v>54</v>
      </c>
      <c r="M156" s="12">
        <v>288</v>
      </c>
      <c r="N156" s="1"/>
    </row>
    <row r="157" spans="1:14" ht="14.25" customHeight="1">
      <c r="A157" s="16">
        <v>4</v>
      </c>
      <c r="B157" s="10"/>
      <c r="C157" s="10" t="s">
        <v>173</v>
      </c>
      <c r="D157" s="10">
        <v>4879</v>
      </c>
      <c r="E157" s="10">
        <v>4202</v>
      </c>
      <c r="F157" s="11">
        <f t="shared" si="54"/>
        <v>677</v>
      </c>
      <c r="G157" s="12">
        <f t="shared" si="56"/>
        <v>170765</v>
      </c>
      <c r="H157" s="12">
        <f t="shared" si="57"/>
        <v>147070</v>
      </c>
      <c r="I157" s="12">
        <f t="shared" si="58"/>
        <v>23695</v>
      </c>
      <c r="J157" s="10">
        <f t="shared" si="55"/>
        <v>138</v>
      </c>
      <c r="K157" s="10">
        <v>1</v>
      </c>
      <c r="L157" s="19">
        <v>137</v>
      </c>
      <c r="M157" s="12">
        <v>289</v>
      </c>
      <c r="N157" s="1"/>
    </row>
    <row r="158" spans="1:14" ht="14.25" customHeight="1">
      <c r="A158" s="16">
        <v>5</v>
      </c>
      <c r="B158" s="16"/>
      <c r="C158" s="10" t="s">
        <v>174</v>
      </c>
      <c r="D158" s="10">
        <v>8397</v>
      </c>
      <c r="E158" s="10">
        <v>6835</v>
      </c>
      <c r="F158" s="11">
        <f t="shared" si="54"/>
        <v>1562</v>
      </c>
      <c r="G158" s="12">
        <f t="shared" si="56"/>
        <v>293895</v>
      </c>
      <c r="H158" s="12">
        <f t="shared" si="57"/>
        <v>239225</v>
      </c>
      <c r="I158" s="12">
        <f t="shared" si="58"/>
        <v>54670</v>
      </c>
      <c r="J158" s="10">
        <f t="shared" si="55"/>
        <v>220</v>
      </c>
      <c r="K158" s="10">
        <v>1</v>
      </c>
      <c r="L158" s="19">
        <v>219</v>
      </c>
      <c r="M158" s="12">
        <v>292</v>
      </c>
      <c r="N158" s="1"/>
    </row>
    <row r="159" spans="1:14" ht="14.25" customHeight="1">
      <c r="A159" s="16">
        <v>6</v>
      </c>
      <c r="B159" s="10"/>
      <c r="C159" s="10" t="s">
        <v>175</v>
      </c>
      <c r="D159" s="10">
        <v>7459</v>
      </c>
      <c r="E159" s="10">
        <v>6452</v>
      </c>
      <c r="F159" s="11">
        <f t="shared" si="54"/>
        <v>1007</v>
      </c>
      <c r="G159" s="12">
        <f t="shared" si="56"/>
        <v>261065</v>
      </c>
      <c r="H159" s="12">
        <f t="shared" si="57"/>
        <v>225820</v>
      </c>
      <c r="I159" s="12">
        <f t="shared" si="58"/>
        <v>35245</v>
      </c>
      <c r="J159" s="10">
        <f t="shared" si="55"/>
        <v>174</v>
      </c>
      <c r="K159" s="10">
        <v>1</v>
      </c>
      <c r="L159" s="19">
        <v>173</v>
      </c>
      <c r="M159" s="12">
        <v>295</v>
      </c>
      <c r="N159" s="1"/>
    </row>
    <row r="160" spans="1:14" ht="14.25" customHeight="1">
      <c r="A160" s="16">
        <v>7</v>
      </c>
      <c r="B160" s="10"/>
      <c r="C160" s="10" t="s">
        <v>176</v>
      </c>
      <c r="D160" s="10">
        <v>2208</v>
      </c>
      <c r="E160" s="12">
        <v>1977.5</v>
      </c>
      <c r="F160" s="11">
        <f t="shared" si="54"/>
        <v>230.5</v>
      </c>
      <c r="G160" s="12">
        <f t="shared" si="56"/>
        <v>77280</v>
      </c>
      <c r="H160" s="12">
        <f t="shared" si="57"/>
        <v>69212.5</v>
      </c>
      <c r="I160" s="12">
        <f t="shared" si="58"/>
        <v>8067.5</v>
      </c>
      <c r="J160" s="10">
        <f t="shared" si="55"/>
        <v>40</v>
      </c>
      <c r="K160" s="10">
        <v>1</v>
      </c>
      <c r="L160" s="19">
        <v>39</v>
      </c>
      <c r="M160" s="12">
        <v>298</v>
      </c>
      <c r="N160" s="1"/>
    </row>
    <row r="161" spans="1:14" ht="14.25" customHeight="1">
      <c r="A161" s="16">
        <v>8</v>
      </c>
      <c r="B161" s="10"/>
      <c r="C161" s="10" t="s">
        <v>177</v>
      </c>
      <c r="D161" s="10">
        <v>3769</v>
      </c>
      <c r="E161" s="10">
        <v>2792</v>
      </c>
      <c r="F161" s="11">
        <f t="shared" si="54"/>
        <v>977</v>
      </c>
      <c r="G161" s="12">
        <f t="shared" si="56"/>
        <v>131915</v>
      </c>
      <c r="H161" s="12">
        <f t="shared" si="57"/>
        <v>97720</v>
      </c>
      <c r="I161" s="12">
        <f t="shared" si="58"/>
        <v>34195</v>
      </c>
      <c r="J161" s="10">
        <f t="shared" si="55"/>
        <v>159</v>
      </c>
      <c r="K161" s="10">
        <v>1</v>
      </c>
      <c r="L161" s="19">
        <v>158</v>
      </c>
      <c r="M161" s="12">
        <v>299</v>
      </c>
      <c r="N161" s="1"/>
    </row>
    <row r="162" spans="1:14" ht="14.25" customHeight="1">
      <c r="A162" s="16">
        <v>9</v>
      </c>
      <c r="B162" s="16"/>
      <c r="C162" s="10" t="s">
        <v>178</v>
      </c>
      <c r="D162" s="10">
        <v>1404</v>
      </c>
      <c r="E162" s="16">
        <v>1404</v>
      </c>
      <c r="F162" s="11"/>
      <c r="G162" s="12">
        <f t="shared" si="56"/>
        <v>49140</v>
      </c>
      <c r="H162" s="12">
        <f t="shared" si="57"/>
        <v>49140</v>
      </c>
      <c r="I162" s="12"/>
      <c r="J162" s="10">
        <f t="shared" si="55"/>
        <v>1</v>
      </c>
      <c r="K162" s="10">
        <v>1</v>
      </c>
      <c r="L162" s="19"/>
      <c r="M162" s="12">
        <v>302</v>
      </c>
      <c r="N162" s="1"/>
    </row>
    <row r="163" spans="1:14" ht="14.25" customHeight="1">
      <c r="A163" s="20" t="s">
        <v>179</v>
      </c>
      <c r="B163" s="14" t="s">
        <v>180</v>
      </c>
      <c r="C163" s="14">
        <v>8</v>
      </c>
      <c r="D163" s="14">
        <f>SUM(D164:D171)</f>
        <v>69329</v>
      </c>
      <c r="E163" s="14">
        <f aca="true" t="shared" si="59" ref="E163:L163">SUM(E164:E171)</f>
        <v>59056</v>
      </c>
      <c r="F163" s="14">
        <f t="shared" si="59"/>
        <v>10273</v>
      </c>
      <c r="G163" s="14">
        <f t="shared" si="59"/>
        <v>2426515</v>
      </c>
      <c r="H163" s="14">
        <f t="shared" si="59"/>
        <v>2066960</v>
      </c>
      <c r="I163" s="14">
        <f t="shared" si="59"/>
        <v>359555</v>
      </c>
      <c r="J163" s="14">
        <f t="shared" si="59"/>
        <v>273</v>
      </c>
      <c r="K163" s="14">
        <f t="shared" si="59"/>
        <v>6</v>
      </c>
      <c r="L163" s="14">
        <f t="shared" si="59"/>
        <v>267</v>
      </c>
      <c r="M163" s="12"/>
      <c r="N163" s="1"/>
    </row>
    <row r="164" spans="1:14" ht="14.25" customHeight="1">
      <c r="A164" s="16">
        <v>1</v>
      </c>
      <c r="B164" s="11"/>
      <c r="C164" s="11" t="s">
        <v>181</v>
      </c>
      <c r="D164" s="11">
        <v>32605</v>
      </c>
      <c r="E164" s="12">
        <v>29773</v>
      </c>
      <c r="F164" s="12">
        <f>D164-E164</f>
        <v>2832</v>
      </c>
      <c r="G164" s="12">
        <f>D164*35</f>
        <v>1141175</v>
      </c>
      <c r="H164" s="12">
        <f>E164*35</f>
        <v>1042055</v>
      </c>
      <c r="I164" s="12">
        <f>F164*35</f>
        <v>99120</v>
      </c>
      <c r="J164" s="12">
        <v>79</v>
      </c>
      <c r="K164" s="12">
        <v>1</v>
      </c>
      <c r="L164" s="18">
        <v>78</v>
      </c>
      <c r="M164" s="12">
        <v>303</v>
      </c>
      <c r="N164" s="1"/>
    </row>
    <row r="165" spans="1:14" ht="14.25" customHeight="1">
      <c r="A165" s="16">
        <v>2</v>
      </c>
      <c r="B165" s="11"/>
      <c r="C165" s="11" t="s">
        <v>182</v>
      </c>
      <c r="D165" s="11">
        <v>245</v>
      </c>
      <c r="E165" s="12"/>
      <c r="F165" s="12">
        <f>D165-E165</f>
        <v>245</v>
      </c>
      <c r="G165" s="12">
        <f aca="true" t="shared" si="60" ref="G165:G171">D165*35</f>
        <v>8575</v>
      </c>
      <c r="H165" s="12"/>
      <c r="I165" s="12">
        <f aca="true" t="shared" si="61" ref="I165:I171">F165*35</f>
        <v>8575</v>
      </c>
      <c r="J165" s="12">
        <v>27</v>
      </c>
      <c r="K165" s="12"/>
      <c r="L165" s="18">
        <v>27</v>
      </c>
      <c r="M165" s="12">
        <v>304</v>
      </c>
      <c r="N165" s="1"/>
    </row>
    <row r="166" spans="1:14" ht="14.25" customHeight="1">
      <c r="A166" s="16">
        <v>3</v>
      </c>
      <c r="B166" s="11"/>
      <c r="C166" s="11" t="s">
        <v>183</v>
      </c>
      <c r="D166" s="11">
        <v>6849</v>
      </c>
      <c r="E166" s="12">
        <v>6774</v>
      </c>
      <c r="F166" s="12">
        <f>D166-E166</f>
        <v>75</v>
      </c>
      <c r="G166" s="12">
        <f t="shared" si="60"/>
        <v>239715</v>
      </c>
      <c r="H166" s="12">
        <f>E166*35</f>
        <v>237090</v>
      </c>
      <c r="I166" s="12">
        <f t="shared" si="61"/>
        <v>2625</v>
      </c>
      <c r="J166" s="12">
        <v>3</v>
      </c>
      <c r="K166" s="12">
        <v>1</v>
      </c>
      <c r="L166" s="18">
        <v>2</v>
      </c>
      <c r="M166" s="12">
        <v>305</v>
      </c>
      <c r="N166" s="1"/>
    </row>
    <row r="167" spans="1:14" ht="14.25" customHeight="1">
      <c r="A167" s="16">
        <v>4</v>
      </c>
      <c r="B167" s="11"/>
      <c r="C167" s="11" t="s">
        <v>184</v>
      </c>
      <c r="D167" s="11">
        <v>6232</v>
      </c>
      <c r="E167" s="12">
        <v>6232</v>
      </c>
      <c r="F167" s="12"/>
      <c r="G167" s="12">
        <f t="shared" si="60"/>
        <v>218120</v>
      </c>
      <c r="H167" s="12">
        <f>E167*35</f>
        <v>218120</v>
      </c>
      <c r="I167" s="12"/>
      <c r="J167" s="12">
        <v>1</v>
      </c>
      <c r="K167" s="12">
        <v>1</v>
      </c>
      <c r="L167" s="18"/>
      <c r="M167" s="12">
        <v>305</v>
      </c>
      <c r="N167" s="1"/>
    </row>
    <row r="168" spans="1:14" ht="14.25" customHeight="1">
      <c r="A168" s="16">
        <v>5</v>
      </c>
      <c r="B168" s="12"/>
      <c r="C168" s="12" t="s">
        <v>185</v>
      </c>
      <c r="D168" s="12">
        <v>9344</v>
      </c>
      <c r="E168" s="12">
        <v>6704</v>
      </c>
      <c r="F168" s="12">
        <f>D168-E168</f>
        <v>2640</v>
      </c>
      <c r="G168" s="12">
        <f t="shared" si="60"/>
        <v>327040</v>
      </c>
      <c r="H168" s="12">
        <f>E168*35</f>
        <v>234640</v>
      </c>
      <c r="I168" s="12">
        <f t="shared" si="61"/>
        <v>92400</v>
      </c>
      <c r="J168" s="12">
        <f>K168+L168</f>
        <v>70</v>
      </c>
      <c r="K168" s="12">
        <v>1</v>
      </c>
      <c r="L168" s="18">
        <v>69</v>
      </c>
      <c r="M168" s="12">
        <v>305</v>
      </c>
      <c r="N168" s="1"/>
    </row>
    <row r="169" spans="1:14" ht="14.25" customHeight="1">
      <c r="A169" s="16">
        <v>6</v>
      </c>
      <c r="B169" s="15"/>
      <c r="C169" s="12" t="s">
        <v>186</v>
      </c>
      <c r="D169" s="12">
        <v>5183</v>
      </c>
      <c r="E169" s="12">
        <v>5183</v>
      </c>
      <c r="F169" s="12"/>
      <c r="G169" s="12">
        <f t="shared" si="60"/>
        <v>181405</v>
      </c>
      <c r="H169" s="12">
        <f>E169*35</f>
        <v>181405</v>
      </c>
      <c r="I169" s="12"/>
      <c r="J169" s="12">
        <f>K169+L169</f>
        <v>1</v>
      </c>
      <c r="K169" s="12">
        <v>1</v>
      </c>
      <c r="L169" s="21"/>
      <c r="M169" s="12">
        <v>306</v>
      </c>
      <c r="N169" s="1"/>
    </row>
    <row r="170" spans="1:14" ht="14.25" customHeight="1">
      <c r="A170" s="16">
        <v>7</v>
      </c>
      <c r="B170" s="15"/>
      <c r="C170" s="12" t="s">
        <v>187</v>
      </c>
      <c r="D170" s="12">
        <v>7303</v>
      </c>
      <c r="E170" s="12">
        <v>4390</v>
      </c>
      <c r="F170" s="12">
        <f>D170-E170</f>
        <v>2913</v>
      </c>
      <c r="G170" s="12">
        <f t="shared" si="60"/>
        <v>255605</v>
      </c>
      <c r="H170" s="12">
        <f>E170*35</f>
        <v>153650</v>
      </c>
      <c r="I170" s="12">
        <f t="shared" si="61"/>
        <v>101955</v>
      </c>
      <c r="J170" s="12">
        <v>39</v>
      </c>
      <c r="K170" s="12">
        <v>1</v>
      </c>
      <c r="L170" s="18">
        <v>38</v>
      </c>
      <c r="M170" s="12">
        <v>306</v>
      </c>
      <c r="N170" s="1"/>
    </row>
    <row r="171" spans="1:14" ht="14.25" customHeight="1">
      <c r="A171" s="16">
        <v>8</v>
      </c>
      <c r="B171" s="15"/>
      <c r="C171" s="12" t="s">
        <v>188</v>
      </c>
      <c r="D171" s="12">
        <v>1568</v>
      </c>
      <c r="E171" s="12"/>
      <c r="F171" s="12">
        <v>1568</v>
      </c>
      <c r="G171" s="12">
        <f t="shared" si="60"/>
        <v>54880</v>
      </c>
      <c r="H171" s="12"/>
      <c r="I171" s="12">
        <f t="shared" si="61"/>
        <v>54880</v>
      </c>
      <c r="J171" s="12">
        <v>53</v>
      </c>
      <c r="K171" s="12"/>
      <c r="L171" s="18">
        <v>53</v>
      </c>
      <c r="M171" s="12">
        <v>307</v>
      </c>
      <c r="N171" s="1"/>
    </row>
    <row r="172" spans="1:14" ht="14.25" customHeight="1">
      <c r="A172" s="20" t="s">
        <v>189</v>
      </c>
      <c r="B172" s="14" t="s">
        <v>190</v>
      </c>
      <c r="C172" s="14">
        <v>6</v>
      </c>
      <c r="D172" s="14">
        <f aca="true" t="shared" si="62" ref="D172:L172">SUM(D173:D178)</f>
        <v>22917</v>
      </c>
      <c r="E172" s="14">
        <f t="shared" si="62"/>
        <v>10326.1</v>
      </c>
      <c r="F172" s="14">
        <f t="shared" si="62"/>
        <v>12590.9</v>
      </c>
      <c r="G172" s="14">
        <f t="shared" si="62"/>
        <v>802095</v>
      </c>
      <c r="H172" s="14">
        <f t="shared" si="62"/>
        <v>361413.5</v>
      </c>
      <c r="I172" s="14">
        <f t="shared" si="62"/>
        <v>440681.5</v>
      </c>
      <c r="J172" s="14">
        <f t="shared" si="62"/>
        <v>523</v>
      </c>
      <c r="K172" s="14">
        <f t="shared" si="62"/>
        <v>6</v>
      </c>
      <c r="L172" s="14">
        <f t="shared" si="62"/>
        <v>517</v>
      </c>
      <c r="M172" s="12"/>
      <c r="N172" s="1"/>
    </row>
    <row r="173" spans="1:14" ht="14.25" customHeight="1">
      <c r="A173" s="16">
        <v>1</v>
      </c>
      <c r="B173" s="14"/>
      <c r="C173" s="11" t="s">
        <v>191</v>
      </c>
      <c r="D173" s="11">
        <v>2058</v>
      </c>
      <c r="E173" s="11">
        <v>170</v>
      </c>
      <c r="F173" s="12">
        <f>D173-E173</f>
        <v>1888</v>
      </c>
      <c r="G173" s="12">
        <f aca="true" t="shared" si="63" ref="G173:G178">D173*35</f>
        <v>72030</v>
      </c>
      <c r="H173" s="12">
        <f aca="true" t="shared" si="64" ref="H173:H178">E173*35</f>
        <v>5950</v>
      </c>
      <c r="I173" s="12">
        <f aca="true" t="shared" si="65" ref="I173:I178">F173*35</f>
        <v>66080</v>
      </c>
      <c r="J173" s="12">
        <f aca="true" t="shared" si="66" ref="J173:J178">K173+L173</f>
        <v>94</v>
      </c>
      <c r="K173" s="12">
        <v>1</v>
      </c>
      <c r="L173" s="18">
        <v>93</v>
      </c>
      <c r="M173" s="12">
        <v>309</v>
      </c>
      <c r="N173" s="1"/>
    </row>
    <row r="174" spans="1:14" ht="14.25" customHeight="1">
      <c r="A174" s="16">
        <v>2</v>
      </c>
      <c r="B174" s="14"/>
      <c r="C174" s="11" t="s">
        <v>192</v>
      </c>
      <c r="D174" s="11">
        <f>1040+3322</f>
        <v>4362</v>
      </c>
      <c r="E174" s="11">
        <v>1175</v>
      </c>
      <c r="F174" s="12">
        <f>D174-E174</f>
        <v>3187</v>
      </c>
      <c r="G174" s="12">
        <f t="shared" si="63"/>
        <v>152670</v>
      </c>
      <c r="H174" s="12">
        <f t="shared" si="64"/>
        <v>41125</v>
      </c>
      <c r="I174" s="12">
        <f t="shared" si="65"/>
        <v>111545</v>
      </c>
      <c r="J174" s="12">
        <f t="shared" si="66"/>
        <v>66</v>
      </c>
      <c r="K174" s="12">
        <v>1</v>
      </c>
      <c r="L174" s="18">
        <v>65</v>
      </c>
      <c r="M174" s="12">
        <v>310</v>
      </c>
      <c r="N174" s="1"/>
    </row>
    <row r="175" spans="1:14" ht="14.25" customHeight="1">
      <c r="A175" s="16">
        <v>3</v>
      </c>
      <c r="B175" s="14"/>
      <c r="C175" s="11" t="s">
        <v>193</v>
      </c>
      <c r="D175" s="11">
        <v>4147</v>
      </c>
      <c r="E175" s="11">
        <v>2517.1</v>
      </c>
      <c r="F175" s="12">
        <f>D175-E175</f>
        <v>1629.9</v>
      </c>
      <c r="G175" s="12">
        <f t="shared" si="63"/>
        <v>145145</v>
      </c>
      <c r="H175" s="12">
        <f t="shared" si="64"/>
        <v>88098.5</v>
      </c>
      <c r="I175" s="12">
        <f t="shared" si="65"/>
        <v>57046.5</v>
      </c>
      <c r="J175" s="12">
        <f t="shared" si="66"/>
        <v>100</v>
      </c>
      <c r="K175" s="12">
        <v>1</v>
      </c>
      <c r="L175" s="18">
        <v>99</v>
      </c>
      <c r="M175" s="12">
        <v>312</v>
      </c>
      <c r="N175" s="1"/>
    </row>
    <row r="176" spans="1:14" ht="14.25" customHeight="1">
      <c r="A176" s="16">
        <v>4</v>
      </c>
      <c r="B176" s="14"/>
      <c r="C176" s="11" t="s">
        <v>194</v>
      </c>
      <c r="D176" s="11">
        <v>5623</v>
      </c>
      <c r="E176" s="11">
        <v>3072</v>
      </c>
      <c r="F176" s="12">
        <f>D176-E176</f>
        <v>2551</v>
      </c>
      <c r="G176" s="12">
        <f t="shared" si="63"/>
        <v>196805</v>
      </c>
      <c r="H176" s="12">
        <f t="shared" si="64"/>
        <v>107520</v>
      </c>
      <c r="I176" s="12">
        <f t="shared" si="65"/>
        <v>89285</v>
      </c>
      <c r="J176" s="12">
        <f t="shared" si="66"/>
        <v>92</v>
      </c>
      <c r="K176" s="12">
        <v>1</v>
      </c>
      <c r="L176" s="18">
        <v>91</v>
      </c>
      <c r="M176" s="12">
        <v>313</v>
      </c>
      <c r="N176" s="1"/>
    </row>
    <row r="177" spans="1:14" ht="14.25" customHeight="1">
      <c r="A177" s="16">
        <v>5</v>
      </c>
      <c r="B177" s="14"/>
      <c r="C177" s="11" t="s">
        <v>195</v>
      </c>
      <c r="D177" s="11">
        <v>4427</v>
      </c>
      <c r="E177" s="11">
        <v>2305</v>
      </c>
      <c r="F177" s="12">
        <f>D177-E177</f>
        <v>2122</v>
      </c>
      <c r="G177" s="12">
        <f t="shared" si="63"/>
        <v>154945</v>
      </c>
      <c r="H177" s="12">
        <f t="shared" si="64"/>
        <v>80675</v>
      </c>
      <c r="I177" s="12">
        <f t="shared" si="65"/>
        <v>74270</v>
      </c>
      <c r="J177" s="12">
        <f t="shared" si="66"/>
        <v>94</v>
      </c>
      <c r="K177" s="12">
        <v>1</v>
      </c>
      <c r="L177" s="18">
        <v>93</v>
      </c>
      <c r="M177" s="12">
        <v>315</v>
      </c>
      <c r="N177" s="1"/>
    </row>
    <row r="178" spans="1:14" ht="14.25" customHeight="1">
      <c r="A178" s="16">
        <v>6</v>
      </c>
      <c r="B178" s="12"/>
      <c r="C178" s="11" t="s">
        <v>196</v>
      </c>
      <c r="D178" s="11">
        <v>2300</v>
      </c>
      <c r="E178" s="11">
        <v>1087</v>
      </c>
      <c r="F178" s="12">
        <v>1213</v>
      </c>
      <c r="G178" s="12">
        <f t="shared" si="63"/>
        <v>80500</v>
      </c>
      <c r="H178" s="12">
        <f t="shared" si="64"/>
        <v>38045</v>
      </c>
      <c r="I178" s="12">
        <f t="shared" si="65"/>
        <v>42455</v>
      </c>
      <c r="J178" s="12">
        <f t="shared" si="66"/>
        <v>77</v>
      </c>
      <c r="K178" s="12">
        <v>1</v>
      </c>
      <c r="L178" s="18">
        <v>76</v>
      </c>
      <c r="M178" s="12">
        <v>317</v>
      </c>
      <c r="N178" s="1"/>
    </row>
    <row r="179" spans="1:14" ht="14.25" customHeight="1">
      <c r="A179" s="13" t="s">
        <v>197</v>
      </c>
      <c r="B179" s="13" t="s">
        <v>198</v>
      </c>
      <c r="C179" s="13">
        <v>14</v>
      </c>
      <c r="D179" s="20">
        <f>SUM(D180:D193)</f>
        <v>80006</v>
      </c>
      <c r="E179" s="20">
        <f aca="true" t="shared" si="67" ref="E179:L179">SUM(E180:E193)</f>
        <v>54742.4</v>
      </c>
      <c r="F179" s="20">
        <f t="shared" si="67"/>
        <v>25263.6</v>
      </c>
      <c r="G179" s="20">
        <f t="shared" si="67"/>
        <v>2800210</v>
      </c>
      <c r="H179" s="20">
        <f t="shared" si="67"/>
        <v>1915984</v>
      </c>
      <c r="I179" s="20">
        <f t="shared" si="67"/>
        <v>884226</v>
      </c>
      <c r="J179" s="20">
        <f t="shared" si="67"/>
        <v>639</v>
      </c>
      <c r="K179" s="20">
        <f t="shared" si="67"/>
        <v>14</v>
      </c>
      <c r="L179" s="20">
        <f t="shared" si="67"/>
        <v>625</v>
      </c>
      <c r="M179" s="12"/>
      <c r="N179" s="1"/>
    </row>
    <row r="180" spans="1:14" ht="14.25" customHeight="1">
      <c r="A180" s="16">
        <v>1</v>
      </c>
      <c r="B180" s="11"/>
      <c r="C180" s="11" t="s">
        <v>199</v>
      </c>
      <c r="D180" s="11">
        <v>11038</v>
      </c>
      <c r="E180" s="12">
        <v>12.4</v>
      </c>
      <c r="F180" s="12">
        <f>D180-E180</f>
        <v>11025.6</v>
      </c>
      <c r="G180" s="12">
        <f>D180*35</f>
        <v>386330</v>
      </c>
      <c r="H180" s="12">
        <f>E180*35</f>
        <v>434</v>
      </c>
      <c r="I180" s="12">
        <f>F180*35</f>
        <v>385896</v>
      </c>
      <c r="J180" s="12">
        <f>K180+L180</f>
        <v>150</v>
      </c>
      <c r="K180" s="12">
        <v>1</v>
      </c>
      <c r="L180" s="18">
        <v>149</v>
      </c>
      <c r="M180" s="12">
        <v>319</v>
      </c>
      <c r="N180" s="1"/>
    </row>
    <row r="181" spans="1:14" ht="14.25" customHeight="1">
      <c r="A181" s="16">
        <v>2</v>
      </c>
      <c r="B181" s="11"/>
      <c r="C181" s="11" t="s">
        <v>200</v>
      </c>
      <c r="D181" s="11">
        <v>10106</v>
      </c>
      <c r="E181" s="12">
        <v>5962</v>
      </c>
      <c r="F181" s="12">
        <f>D181-E181</f>
        <v>4144</v>
      </c>
      <c r="G181" s="12">
        <f aca="true" t="shared" si="68" ref="G181:G193">D181*35</f>
        <v>353710</v>
      </c>
      <c r="H181" s="12">
        <f aca="true" t="shared" si="69" ref="H181:H193">E181*35</f>
        <v>208670</v>
      </c>
      <c r="I181" s="12">
        <f aca="true" t="shared" si="70" ref="I181:I192">F181*35</f>
        <v>145040</v>
      </c>
      <c r="J181" s="12">
        <f aca="true" t="shared" si="71" ref="J181:J190">K181+L181</f>
        <v>52</v>
      </c>
      <c r="K181" s="12">
        <v>1</v>
      </c>
      <c r="L181" s="18">
        <v>51</v>
      </c>
      <c r="M181" s="12">
        <v>321</v>
      </c>
      <c r="N181" s="1"/>
    </row>
    <row r="182" spans="1:14" ht="14.25" customHeight="1">
      <c r="A182" s="16">
        <v>3</v>
      </c>
      <c r="B182" s="11"/>
      <c r="C182" s="11" t="s">
        <v>201</v>
      </c>
      <c r="D182" s="11">
        <v>10446</v>
      </c>
      <c r="E182" s="10">
        <v>8207</v>
      </c>
      <c r="F182" s="12">
        <f>D182-E182</f>
        <v>2239</v>
      </c>
      <c r="G182" s="12">
        <f t="shared" si="68"/>
        <v>365610</v>
      </c>
      <c r="H182" s="12">
        <f t="shared" si="69"/>
        <v>287245</v>
      </c>
      <c r="I182" s="12">
        <f t="shared" si="70"/>
        <v>78365</v>
      </c>
      <c r="J182" s="12">
        <f t="shared" si="71"/>
        <v>59</v>
      </c>
      <c r="K182" s="12">
        <v>1</v>
      </c>
      <c r="L182" s="18">
        <v>58</v>
      </c>
      <c r="M182" s="12">
        <v>322</v>
      </c>
      <c r="N182" s="1"/>
    </row>
    <row r="183" spans="1:14" ht="14.25" customHeight="1">
      <c r="A183" s="16">
        <v>4</v>
      </c>
      <c r="B183" s="11"/>
      <c r="C183" s="11" t="s">
        <v>202</v>
      </c>
      <c r="D183" s="11">
        <v>2390</v>
      </c>
      <c r="E183" s="12">
        <v>2390</v>
      </c>
      <c r="F183" s="12"/>
      <c r="G183" s="12">
        <f t="shared" si="68"/>
        <v>83650</v>
      </c>
      <c r="H183" s="12">
        <f t="shared" si="69"/>
        <v>83650</v>
      </c>
      <c r="I183" s="12"/>
      <c r="J183" s="12">
        <f t="shared" si="71"/>
        <v>1</v>
      </c>
      <c r="K183" s="12">
        <v>1</v>
      </c>
      <c r="L183" s="18"/>
      <c r="M183" s="12">
        <v>323</v>
      </c>
      <c r="N183" s="1"/>
    </row>
    <row r="184" spans="1:14" ht="14.25" customHeight="1">
      <c r="A184" s="16">
        <v>5</v>
      </c>
      <c r="B184" s="11"/>
      <c r="C184" s="11" t="s">
        <v>203</v>
      </c>
      <c r="D184" s="11">
        <v>6175</v>
      </c>
      <c r="E184" s="12">
        <v>4132</v>
      </c>
      <c r="F184" s="12">
        <f>D184-E184</f>
        <v>2043</v>
      </c>
      <c r="G184" s="12">
        <f t="shared" si="68"/>
        <v>216125</v>
      </c>
      <c r="H184" s="12">
        <f t="shared" si="69"/>
        <v>144620</v>
      </c>
      <c r="I184" s="12">
        <f t="shared" si="70"/>
        <v>71505</v>
      </c>
      <c r="J184" s="12">
        <f t="shared" si="71"/>
        <v>162</v>
      </c>
      <c r="K184" s="12">
        <v>1</v>
      </c>
      <c r="L184" s="18">
        <v>161</v>
      </c>
      <c r="M184" s="12">
        <v>323</v>
      </c>
      <c r="N184" s="1"/>
    </row>
    <row r="185" spans="1:14" ht="14.25" customHeight="1">
      <c r="A185" s="16">
        <v>6</v>
      </c>
      <c r="B185" s="16"/>
      <c r="C185" s="16" t="s">
        <v>204</v>
      </c>
      <c r="D185" s="16">
        <v>2520</v>
      </c>
      <c r="E185" s="16">
        <v>2520</v>
      </c>
      <c r="F185" s="12"/>
      <c r="G185" s="12">
        <f t="shared" si="68"/>
        <v>88200</v>
      </c>
      <c r="H185" s="12">
        <f t="shared" si="69"/>
        <v>88200</v>
      </c>
      <c r="I185" s="12"/>
      <c r="J185" s="12">
        <f t="shared" si="71"/>
        <v>1</v>
      </c>
      <c r="K185" s="10">
        <v>1</v>
      </c>
      <c r="L185" s="19"/>
      <c r="M185" s="12">
        <v>326</v>
      </c>
      <c r="N185" s="1"/>
    </row>
    <row r="186" spans="1:14" ht="14.25" customHeight="1">
      <c r="A186" s="16">
        <v>7</v>
      </c>
      <c r="B186" s="16"/>
      <c r="C186" s="16" t="s">
        <v>205</v>
      </c>
      <c r="D186" s="10">
        <v>4943</v>
      </c>
      <c r="E186" s="10">
        <v>4943</v>
      </c>
      <c r="F186" s="12"/>
      <c r="G186" s="12">
        <f t="shared" si="68"/>
        <v>173005</v>
      </c>
      <c r="H186" s="12">
        <f t="shared" si="69"/>
        <v>173005</v>
      </c>
      <c r="I186" s="12"/>
      <c r="J186" s="12">
        <f t="shared" si="71"/>
        <v>1</v>
      </c>
      <c r="K186" s="10">
        <v>1</v>
      </c>
      <c r="L186" s="19"/>
      <c r="M186" s="12">
        <v>326</v>
      </c>
      <c r="N186" s="1"/>
    </row>
    <row r="187" spans="1:14" ht="14.25" customHeight="1">
      <c r="A187" s="16">
        <v>8</v>
      </c>
      <c r="B187" s="16"/>
      <c r="C187" s="16" t="s">
        <v>206</v>
      </c>
      <c r="D187" s="10">
        <v>15961</v>
      </c>
      <c r="E187" s="10">
        <v>14067</v>
      </c>
      <c r="F187" s="12">
        <f>D187-E187</f>
        <v>1894</v>
      </c>
      <c r="G187" s="12">
        <f t="shared" si="68"/>
        <v>558635</v>
      </c>
      <c r="H187" s="12">
        <f t="shared" si="69"/>
        <v>492345</v>
      </c>
      <c r="I187" s="12">
        <f t="shared" si="70"/>
        <v>66290</v>
      </c>
      <c r="J187" s="12">
        <f t="shared" si="71"/>
        <v>34</v>
      </c>
      <c r="K187" s="10">
        <v>1</v>
      </c>
      <c r="L187" s="19">
        <v>33</v>
      </c>
      <c r="M187" s="12">
        <v>326</v>
      </c>
      <c r="N187" s="1"/>
    </row>
    <row r="188" spans="1:14" ht="14.25" customHeight="1">
      <c r="A188" s="16">
        <v>9</v>
      </c>
      <c r="B188" s="16"/>
      <c r="C188" s="16" t="s">
        <v>207</v>
      </c>
      <c r="D188" s="10">
        <v>1079</v>
      </c>
      <c r="E188" s="10">
        <v>1079</v>
      </c>
      <c r="F188" s="12"/>
      <c r="G188" s="12">
        <f t="shared" si="68"/>
        <v>37765</v>
      </c>
      <c r="H188" s="12">
        <f t="shared" si="69"/>
        <v>37765</v>
      </c>
      <c r="I188" s="12"/>
      <c r="J188" s="12">
        <f t="shared" si="71"/>
        <v>1</v>
      </c>
      <c r="K188" s="10">
        <v>1</v>
      </c>
      <c r="L188" s="19"/>
      <c r="M188" s="12">
        <v>327</v>
      </c>
      <c r="N188" s="1"/>
    </row>
    <row r="189" spans="1:14" ht="14.25" customHeight="1">
      <c r="A189" s="16">
        <v>10</v>
      </c>
      <c r="B189" s="16"/>
      <c r="C189" s="16" t="s">
        <v>208</v>
      </c>
      <c r="D189" s="10">
        <v>4269</v>
      </c>
      <c r="E189" s="10">
        <v>4269</v>
      </c>
      <c r="F189" s="12"/>
      <c r="G189" s="12">
        <f t="shared" si="68"/>
        <v>149415</v>
      </c>
      <c r="H189" s="12">
        <f t="shared" si="69"/>
        <v>149415</v>
      </c>
      <c r="I189" s="12"/>
      <c r="J189" s="12">
        <f t="shared" si="71"/>
        <v>1</v>
      </c>
      <c r="K189" s="10">
        <v>1</v>
      </c>
      <c r="L189" s="19"/>
      <c r="M189" s="12">
        <v>327</v>
      </c>
      <c r="N189" s="1"/>
    </row>
    <row r="190" spans="1:14" ht="14.25" customHeight="1">
      <c r="A190" s="16">
        <v>11</v>
      </c>
      <c r="B190" s="16"/>
      <c r="C190" s="16" t="s">
        <v>209</v>
      </c>
      <c r="D190" s="10">
        <v>2917</v>
      </c>
      <c r="E190" s="10">
        <v>2816</v>
      </c>
      <c r="F190" s="12">
        <f>D190-E190</f>
        <v>101</v>
      </c>
      <c r="G190" s="12">
        <f t="shared" si="68"/>
        <v>102095</v>
      </c>
      <c r="H190" s="12">
        <f t="shared" si="69"/>
        <v>98560</v>
      </c>
      <c r="I190" s="12">
        <f t="shared" si="70"/>
        <v>3535</v>
      </c>
      <c r="J190" s="12">
        <f t="shared" si="71"/>
        <v>2</v>
      </c>
      <c r="K190" s="10">
        <v>1</v>
      </c>
      <c r="L190" s="19">
        <v>1</v>
      </c>
      <c r="M190" s="12">
        <v>327</v>
      </c>
      <c r="N190" s="1"/>
    </row>
    <row r="191" spans="1:14" ht="14.25" customHeight="1">
      <c r="A191" s="16">
        <v>12</v>
      </c>
      <c r="B191" s="16"/>
      <c r="C191" s="16" t="s">
        <v>210</v>
      </c>
      <c r="D191" s="10">
        <v>5337</v>
      </c>
      <c r="E191" s="10">
        <v>1620</v>
      </c>
      <c r="F191" s="12">
        <f>D191-E191</f>
        <v>3717</v>
      </c>
      <c r="G191" s="12">
        <f t="shared" si="68"/>
        <v>186795</v>
      </c>
      <c r="H191" s="12">
        <f t="shared" si="69"/>
        <v>56700</v>
      </c>
      <c r="I191" s="12">
        <f t="shared" si="70"/>
        <v>130095</v>
      </c>
      <c r="J191" s="12">
        <v>170</v>
      </c>
      <c r="K191" s="10">
        <v>1</v>
      </c>
      <c r="L191" s="19">
        <v>169</v>
      </c>
      <c r="M191" s="12">
        <v>327</v>
      </c>
      <c r="N191" s="1"/>
    </row>
    <row r="192" spans="1:14" ht="14.25" customHeight="1">
      <c r="A192" s="16">
        <v>13</v>
      </c>
      <c r="B192" s="16"/>
      <c r="C192" s="16" t="s">
        <v>211</v>
      </c>
      <c r="D192" s="10">
        <v>1740</v>
      </c>
      <c r="E192" s="10">
        <v>1640</v>
      </c>
      <c r="F192" s="12">
        <f>D192-E192</f>
        <v>100</v>
      </c>
      <c r="G192" s="12">
        <f t="shared" si="68"/>
        <v>60900</v>
      </c>
      <c r="H192" s="12">
        <f t="shared" si="69"/>
        <v>57400</v>
      </c>
      <c r="I192" s="12">
        <f t="shared" si="70"/>
        <v>3500</v>
      </c>
      <c r="J192" s="12">
        <v>4</v>
      </c>
      <c r="K192" s="10">
        <v>1</v>
      </c>
      <c r="L192" s="19">
        <v>3</v>
      </c>
      <c r="M192" s="12">
        <v>330</v>
      </c>
      <c r="N192" s="1"/>
    </row>
    <row r="193" spans="1:14" ht="14.25" customHeight="1">
      <c r="A193" s="16">
        <v>14</v>
      </c>
      <c r="B193" s="16"/>
      <c r="C193" s="16" t="s">
        <v>212</v>
      </c>
      <c r="D193" s="10">
        <v>1085</v>
      </c>
      <c r="E193" s="10">
        <v>1085</v>
      </c>
      <c r="F193" s="12"/>
      <c r="G193" s="12">
        <f t="shared" si="68"/>
        <v>37975</v>
      </c>
      <c r="H193" s="12">
        <f t="shared" si="69"/>
        <v>37975</v>
      </c>
      <c r="I193" s="12"/>
      <c r="J193" s="12">
        <v>1</v>
      </c>
      <c r="K193" s="10">
        <v>1</v>
      </c>
      <c r="L193" s="19"/>
      <c r="M193" s="12">
        <v>330</v>
      </c>
      <c r="N193" s="1"/>
    </row>
    <row r="194" spans="1:14" ht="14.25" customHeight="1">
      <c r="A194" s="13" t="s">
        <v>213</v>
      </c>
      <c r="B194" s="14" t="s">
        <v>214</v>
      </c>
      <c r="C194" s="14">
        <v>9</v>
      </c>
      <c r="D194" s="14">
        <f>SUM(D195:D203)</f>
        <v>44206</v>
      </c>
      <c r="E194" s="14">
        <f aca="true" t="shared" si="72" ref="E194:L194">SUM(E195:E203)</f>
        <v>21034</v>
      </c>
      <c r="F194" s="14">
        <f t="shared" si="72"/>
        <v>23172</v>
      </c>
      <c r="G194" s="14">
        <f t="shared" si="72"/>
        <v>1547210</v>
      </c>
      <c r="H194" s="14">
        <f t="shared" si="72"/>
        <v>736190</v>
      </c>
      <c r="I194" s="14">
        <f t="shared" si="72"/>
        <v>811020</v>
      </c>
      <c r="J194" s="14">
        <f t="shared" si="72"/>
        <v>551</v>
      </c>
      <c r="K194" s="14">
        <f t="shared" si="72"/>
        <v>9</v>
      </c>
      <c r="L194" s="14">
        <f t="shared" si="72"/>
        <v>542</v>
      </c>
      <c r="M194" s="12"/>
      <c r="N194" s="1"/>
    </row>
    <row r="195" spans="1:14" ht="14.25" customHeight="1">
      <c r="A195" s="16">
        <v>1</v>
      </c>
      <c r="B195" s="12"/>
      <c r="C195" s="12" t="s">
        <v>215</v>
      </c>
      <c r="D195" s="12">
        <v>7709</v>
      </c>
      <c r="E195" s="12">
        <v>159</v>
      </c>
      <c r="F195" s="12">
        <f aca="true" t="shared" si="73" ref="F195:F200">D195-E195</f>
        <v>7550</v>
      </c>
      <c r="G195" s="12">
        <f>D195*35</f>
        <v>269815</v>
      </c>
      <c r="H195" s="12">
        <f>E195*35</f>
        <v>5565</v>
      </c>
      <c r="I195" s="12">
        <f>F195*35</f>
        <v>264250</v>
      </c>
      <c r="J195" s="12">
        <f>K195+L195</f>
        <v>142</v>
      </c>
      <c r="K195" s="12">
        <v>1</v>
      </c>
      <c r="L195" s="18">
        <v>141</v>
      </c>
      <c r="M195" s="12">
        <v>331</v>
      </c>
      <c r="N195" s="1"/>
    </row>
    <row r="196" spans="1:14" ht="14.25" customHeight="1">
      <c r="A196" s="16">
        <v>2</v>
      </c>
      <c r="B196" s="12"/>
      <c r="C196" s="12" t="s">
        <v>216</v>
      </c>
      <c r="D196" s="11">
        <v>3914</v>
      </c>
      <c r="E196" s="11">
        <v>3051</v>
      </c>
      <c r="F196" s="12">
        <f t="shared" si="73"/>
        <v>863</v>
      </c>
      <c r="G196" s="12">
        <f aca="true" t="shared" si="74" ref="G196:G203">D196*35</f>
        <v>136990</v>
      </c>
      <c r="H196" s="12">
        <f aca="true" t="shared" si="75" ref="H196:H203">E196*35</f>
        <v>106785</v>
      </c>
      <c r="I196" s="12">
        <f>F196*35</f>
        <v>30205</v>
      </c>
      <c r="J196" s="12">
        <f aca="true" t="shared" si="76" ref="J196:J203">K196+L196</f>
        <v>121</v>
      </c>
      <c r="K196" s="12">
        <v>1</v>
      </c>
      <c r="L196" s="18">
        <v>120</v>
      </c>
      <c r="M196" s="12">
        <v>333</v>
      </c>
      <c r="N196" s="1"/>
    </row>
    <row r="197" spans="1:14" ht="14.25" customHeight="1">
      <c r="A197" s="16">
        <v>3</v>
      </c>
      <c r="B197" s="12"/>
      <c r="C197" s="11" t="s">
        <v>217</v>
      </c>
      <c r="D197" s="11">
        <v>4520</v>
      </c>
      <c r="E197" s="11">
        <v>4354</v>
      </c>
      <c r="F197" s="12">
        <f t="shared" si="73"/>
        <v>166</v>
      </c>
      <c r="G197" s="12">
        <f t="shared" si="74"/>
        <v>158200</v>
      </c>
      <c r="H197" s="12">
        <f t="shared" si="75"/>
        <v>152390</v>
      </c>
      <c r="I197" s="12">
        <f>F197*35</f>
        <v>5810</v>
      </c>
      <c r="J197" s="12">
        <f t="shared" si="76"/>
        <v>44</v>
      </c>
      <c r="K197" s="12">
        <v>1</v>
      </c>
      <c r="L197" s="18">
        <v>43</v>
      </c>
      <c r="M197" s="12">
        <v>335</v>
      </c>
      <c r="N197" s="1"/>
    </row>
    <row r="198" spans="1:14" ht="14.25" customHeight="1">
      <c r="A198" s="16">
        <v>4</v>
      </c>
      <c r="B198" s="12"/>
      <c r="C198" s="12" t="s">
        <v>218</v>
      </c>
      <c r="D198" s="11">
        <f>9792-123</f>
        <v>9669</v>
      </c>
      <c r="E198" s="11">
        <v>5933</v>
      </c>
      <c r="F198" s="12">
        <f t="shared" si="73"/>
        <v>3736</v>
      </c>
      <c r="G198" s="12">
        <f t="shared" si="74"/>
        <v>338415</v>
      </c>
      <c r="H198" s="12">
        <f t="shared" si="75"/>
        <v>207655</v>
      </c>
      <c r="I198" s="12">
        <f>F198*35</f>
        <v>130760</v>
      </c>
      <c r="J198" s="12">
        <f t="shared" si="76"/>
        <v>92</v>
      </c>
      <c r="K198" s="12">
        <v>1</v>
      </c>
      <c r="L198" s="18">
        <v>91</v>
      </c>
      <c r="M198" s="12">
        <v>336</v>
      </c>
      <c r="N198" s="1"/>
    </row>
    <row r="199" spans="1:14" ht="14.25" customHeight="1">
      <c r="A199" s="16">
        <v>5</v>
      </c>
      <c r="B199" s="22"/>
      <c r="C199" s="11" t="s">
        <v>219</v>
      </c>
      <c r="D199" s="11">
        <v>578</v>
      </c>
      <c r="E199" s="11">
        <v>346</v>
      </c>
      <c r="F199" s="12">
        <f t="shared" si="73"/>
        <v>232</v>
      </c>
      <c r="G199" s="12">
        <f t="shared" si="74"/>
        <v>20230</v>
      </c>
      <c r="H199" s="12">
        <f t="shared" si="75"/>
        <v>12110</v>
      </c>
      <c r="I199" s="12">
        <f>F199*35</f>
        <v>8120</v>
      </c>
      <c r="J199" s="12">
        <f t="shared" si="76"/>
        <v>30</v>
      </c>
      <c r="K199" s="12">
        <v>1</v>
      </c>
      <c r="L199" s="18">
        <v>29</v>
      </c>
      <c r="M199" s="12">
        <v>337</v>
      </c>
      <c r="N199" s="1"/>
    </row>
    <row r="200" spans="1:14" ht="14.25" customHeight="1">
      <c r="A200" s="16">
        <v>6</v>
      </c>
      <c r="B200" s="22"/>
      <c r="C200" s="11" t="s">
        <v>220</v>
      </c>
      <c r="D200" s="11">
        <v>11907</v>
      </c>
      <c r="E200" s="11">
        <v>1282</v>
      </c>
      <c r="F200" s="12">
        <f t="shared" si="73"/>
        <v>10625</v>
      </c>
      <c r="G200" s="12">
        <f t="shared" si="74"/>
        <v>416745</v>
      </c>
      <c r="H200" s="12">
        <f t="shared" si="75"/>
        <v>44870</v>
      </c>
      <c r="I200" s="12">
        <f>F200*35</f>
        <v>371875</v>
      </c>
      <c r="J200" s="12">
        <f t="shared" si="76"/>
        <v>119</v>
      </c>
      <c r="K200" s="12">
        <v>1</v>
      </c>
      <c r="L200" s="18">
        <v>118</v>
      </c>
      <c r="M200" s="12">
        <v>338</v>
      </c>
      <c r="N200" s="1"/>
    </row>
    <row r="201" spans="1:14" ht="14.25" customHeight="1">
      <c r="A201" s="16">
        <v>7</v>
      </c>
      <c r="B201" s="22"/>
      <c r="C201" s="11" t="s">
        <v>221</v>
      </c>
      <c r="D201" s="23">
        <v>4318</v>
      </c>
      <c r="E201" s="23">
        <v>4318</v>
      </c>
      <c r="F201" s="11"/>
      <c r="G201" s="12">
        <f t="shared" si="74"/>
        <v>151130</v>
      </c>
      <c r="H201" s="12">
        <f t="shared" si="75"/>
        <v>151130</v>
      </c>
      <c r="I201" s="12"/>
      <c r="J201" s="12">
        <f t="shared" si="76"/>
        <v>1</v>
      </c>
      <c r="K201" s="12">
        <v>1</v>
      </c>
      <c r="L201" s="18"/>
      <c r="M201" s="12">
        <v>340</v>
      </c>
      <c r="N201" s="1"/>
    </row>
    <row r="202" spans="1:14" ht="14.25" customHeight="1">
      <c r="A202" s="16">
        <v>8</v>
      </c>
      <c r="B202" s="22"/>
      <c r="C202" s="11" t="s">
        <v>222</v>
      </c>
      <c r="D202" s="11">
        <v>978</v>
      </c>
      <c r="E202" s="11">
        <v>978</v>
      </c>
      <c r="F202" s="11"/>
      <c r="G202" s="12">
        <f t="shared" si="74"/>
        <v>34230</v>
      </c>
      <c r="H202" s="12">
        <f t="shared" si="75"/>
        <v>34230</v>
      </c>
      <c r="I202" s="12"/>
      <c r="J202" s="12">
        <f t="shared" si="76"/>
        <v>1</v>
      </c>
      <c r="K202" s="12">
        <v>1</v>
      </c>
      <c r="L202" s="18"/>
      <c r="M202" s="12">
        <v>340</v>
      </c>
      <c r="N202" s="1"/>
    </row>
    <row r="203" spans="1:14" ht="14.25" customHeight="1">
      <c r="A203" s="16">
        <v>9</v>
      </c>
      <c r="B203" s="22"/>
      <c r="C203" s="11" t="s">
        <v>223</v>
      </c>
      <c r="D203" s="11">
        <v>613</v>
      </c>
      <c r="E203" s="11">
        <v>613</v>
      </c>
      <c r="F203" s="11"/>
      <c r="G203" s="12">
        <f t="shared" si="74"/>
        <v>21455</v>
      </c>
      <c r="H203" s="12">
        <f t="shared" si="75"/>
        <v>21455</v>
      </c>
      <c r="I203" s="12"/>
      <c r="J203" s="12">
        <f t="shared" si="76"/>
        <v>1</v>
      </c>
      <c r="K203" s="12">
        <v>1</v>
      </c>
      <c r="L203" s="18"/>
      <c r="M203" s="12">
        <v>340</v>
      </c>
      <c r="N203" s="1"/>
    </row>
    <row r="204" spans="1:14" ht="21">
      <c r="A204" s="13" t="s">
        <v>224</v>
      </c>
      <c r="B204" s="14" t="s">
        <v>225</v>
      </c>
      <c r="C204" s="14">
        <v>4</v>
      </c>
      <c r="D204" s="14">
        <f>SUM(D205:D208)</f>
        <v>4854</v>
      </c>
      <c r="E204" s="14">
        <f>SUM(E205:E208)</f>
        <v>4854</v>
      </c>
      <c r="F204" s="14"/>
      <c r="G204" s="14">
        <f>SUM(G205:G208)</f>
        <v>169890</v>
      </c>
      <c r="H204" s="14">
        <f>SUM(H205:H208)</f>
        <v>169890</v>
      </c>
      <c r="I204" s="14"/>
      <c r="J204" s="14">
        <f>SUM(J205:J208)</f>
        <v>4</v>
      </c>
      <c r="K204" s="14">
        <f>SUM(K205:K208)</f>
        <v>4</v>
      </c>
      <c r="L204" s="24"/>
      <c r="M204" s="12"/>
      <c r="N204" s="1"/>
    </row>
    <row r="205" spans="1:14" ht="14.25" customHeight="1">
      <c r="A205" s="16">
        <v>1</v>
      </c>
      <c r="B205" s="11"/>
      <c r="C205" s="11" t="s">
        <v>226</v>
      </c>
      <c r="D205" s="11">
        <v>1075</v>
      </c>
      <c r="E205" s="12">
        <v>1075</v>
      </c>
      <c r="F205" s="12"/>
      <c r="G205" s="12">
        <f aca="true" t="shared" si="77" ref="G205:H208">D205*35</f>
        <v>37625</v>
      </c>
      <c r="H205" s="12">
        <f t="shared" si="77"/>
        <v>37625</v>
      </c>
      <c r="I205" s="12"/>
      <c r="J205" s="12">
        <v>1</v>
      </c>
      <c r="K205" s="12">
        <v>1</v>
      </c>
      <c r="L205" s="18"/>
      <c r="M205" s="12">
        <v>341</v>
      </c>
      <c r="N205" s="1"/>
    </row>
    <row r="206" spans="1:14" ht="14.25" customHeight="1">
      <c r="A206" s="16">
        <v>2</v>
      </c>
      <c r="B206" s="11"/>
      <c r="C206" s="11" t="s">
        <v>227</v>
      </c>
      <c r="D206" s="11">
        <v>1414</v>
      </c>
      <c r="E206" s="12">
        <v>1414</v>
      </c>
      <c r="F206" s="12"/>
      <c r="G206" s="12">
        <f t="shared" si="77"/>
        <v>49490</v>
      </c>
      <c r="H206" s="12">
        <f t="shared" si="77"/>
        <v>49490</v>
      </c>
      <c r="I206" s="12"/>
      <c r="J206" s="12">
        <v>1</v>
      </c>
      <c r="K206" s="12">
        <v>1</v>
      </c>
      <c r="L206" s="18"/>
      <c r="M206" s="12">
        <v>341</v>
      </c>
      <c r="N206" s="1"/>
    </row>
    <row r="207" spans="1:14" ht="14.25" customHeight="1">
      <c r="A207" s="16">
        <v>3</v>
      </c>
      <c r="B207" s="11"/>
      <c r="C207" s="11" t="s">
        <v>228</v>
      </c>
      <c r="D207" s="11">
        <v>1689</v>
      </c>
      <c r="E207" s="12">
        <v>1689</v>
      </c>
      <c r="F207" s="12"/>
      <c r="G207" s="12">
        <f t="shared" si="77"/>
        <v>59115</v>
      </c>
      <c r="H207" s="12">
        <f t="shared" si="77"/>
        <v>59115</v>
      </c>
      <c r="I207" s="12"/>
      <c r="J207" s="12">
        <v>1</v>
      </c>
      <c r="K207" s="12">
        <v>1</v>
      </c>
      <c r="L207" s="18"/>
      <c r="M207" s="12">
        <v>341</v>
      </c>
      <c r="N207" s="1"/>
    </row>
    <row r="208" spans="1:14" ht="14.25" customHeight="1">
      <c r="A208" s="16">
        <v>4</v>
      </c>
      <c r="B208" s="16"/>
      <c r="C208" s="16" t="s">
        <v>229</v>
      </c>
      <c r="D208" s="16">
        <v>676</v>
      </c>
      <c r="E208" s="10">
        <v>676</v>
      </c>
      <c r="F208" s="10"/>
      <c r="G208" s="12">
        <f t="shared" si="77"/>
        <v>23660</v>
      </c>
      <c r="H208" s="12">
        <f t="shared" si="77"/>
        <v>23660</v>
      </c>
      <c r="I208" s="12"/>
      <c r="J208" s="10">
        <v>1</v>
      </c>
      <c r="K208" s="10">
        <v>1</v>
      </c>
      <c r="L208" s="19"/>
      <c r="M208" s="12">
        <v>341</v>
      </c>
      <c r="N208" s="1"/>
    </row>
    <row r="209" spans="1:14" ht="14.25" customHeight="1">
      <c r="A209" s="13" t="s">
        <v>230</v>
      </c>
      <c r="B209" s="14" t="s">
        <v>231</v>
      </c>
      <c r="C209" s="15">
        <v>11</v>
      </c>
      <c r="D209" s="15">
        <f aca="true" t="shared" si="78" ref="D209:L209">SUM(D210:D220)</f>
        <v>115157</v>
      </c>
      <c r="E209" s="15">
        <f t="shared" si="78"/>
        <v>46810.600000000006</v>
      </c>
      <c r="F209" s="15">
        <f t="shared" si="78"/>
        <v>68346.4</v>
      </c>
      <c r="G209" s="15">
        <f t="shared" si="78"/>
        <v>4030495</v>
      </c>
      <c r="H209" s="15">
        <f t="shared" si="78"/>
        <v>1638371</v>
      </c>
      <c r="I209" s="15">
        <f t="shared" si="78"/>
        <v>2392124</v>
      </c>
      <c r="J209" s="15">
        <f t="shared" si="78"/>
        <v>2429</v>
      </c>
      <c r="K209" s="15">
        <f t="shared" si="78"/>
        <v>11</v>
      </c>
      <c r="L209" s="15">
        <f t="shared" si="78"/>
        <v>2418</v>
      </c>
      <c r="M209" s="12"/>
      <c r="N209" s="1"/>
    </row>
    <row r="210" spans="1:14" ht="14.25" customHeight="1">
      <c r="A210" s="16">
        <v>1</v>
      </c>
      <c r="B210" s="14"/>
      <c r="C210" s="11" t="s">
        <v>232</v>
      </c>
      <c r="D210" s="12">
        <v>12948</v>
      </c>
      <c r="E210" s="12">
        <v>7446.2</v>
      </c>
      <c r="F210" s="12">
        <f aca="true" t="shared" si="79" ref="F210:F220">D210-E210</f>
        <v>5501.8</v>
      </c>
      <c r="G210" s="12">
        <f>D210*35</f>
        <v>453180</v>
      </c>
      <c r="H210" s="12">
        <f>E210*35</f>
        <v>260617</v>
      </c>
      <c r="I210" s="12">
        <f>F210*35</f>
        <v>192563</v>
      </c>
      <c r="J210" s="12">
        <f aca="true" t="shared" si="80" ref="J210:J220">K210+L210</f>
        <v>183</v>
      </c>
      <c r="K210" s="12">
        <v>1</v>
      </c>
      <c r="L210" s="18">
        <v>182</v>
      </c>
      <c r="M210" s="12">
        <v>342</v>
      </c>
      <c r="N210" s="1"/>
    </row>
    <row r="211" spans="1:14" ht="14.25" customHeight="1">
      <c r="A211" s="16">
        <v>2</v>
      </c>
      <c r="B211" s="11"/>
      <c r="C211" s="11" t="s">
        <v>67</v>
      </c>
      <c r="D211" s="12">
        <v>6830</v>
      </c>
      <c r="E211" s="11">
        <v>3225</v>
      </c>
      <c r="F211" s="12">
        <f t="shared" si="79"/>
        <v>3605</v>
      </c>
      <c r="G211" s="12">
        <f aca="true" t="shared" si="81" ref="G211:G220">D211*35</f>
        <v>239050</v>
      </c>
      <c r="H211" s="12">
        <f aca="true" t="shared" si="82" ref="H211:H220">E211*35</f>
        <v>112875</v>
      </c>
      <c r="I211" s="12">
        <f aca="true" t="shared" si="83" ref="I211:I220">F211*35</f>
        <v>126175</v>
      </c>
      <c r="J211" s="12">
        <f t="shared" si="80"/>
        <v>168</v>
      </c>
      <c r="K211" s="12">
        <v>1</v>
      </c>
      <c r="L211" s="18">
        <v>167</v>
      </c>
      <c r="M211" s="12">
        <v>345</v>
      </c>
      <c r="N211" s="1"/>
    </row>
    <row r="212" spans="1:14" ht="14.25" customHeight="1">
      <c r="A212" s="16">
        <v>3</v>
      </c>
      <c r="B212" s="11"/>
      <c r="C212" s="12" t="s">
        <v>233</v>
      </c>
      <c r="D212" s="12">
        <v>12351</v>
      </c>
      <c r="E212" s="12">
        <v>3543.5</v>
      </c>
      <c r="F212" s="12">
        <f t="shared" si="79"/>
        <v>8807.5</v>
      </c>
      <c r="G212" s="12">
        <f t="shared" si="81"/>
        <v>432285</v>
      </c>
      <c r="H212" s="12">
        <f t="shared" si="82"/>
        <v>124022.5</v>
      </c>
      <c r="I212" s="12">
        <f t="shared" si="83"/>
        <v>308262.5</v>
      </c>
      <c r="J212" s="12">
        <f t="shared" si="80"/>
        <v>360</v>
      </c>
      <c r="K212" s="12">
        <v>1</v>
      </c>
      <c r="L212" s="18">
        <v>359</v>
      </c>
      <c r="M212" s="12">
        <v>348</v>
      </c>
      <c r="N212" s="1"/>
    </row>
    <row r="213" spans="1:14" ht="14.25" customHeight="1">
      <c r="A213" s="16">
        <v>4</v>
      </c>
      <c r="B213" s="11"/>
      <c r="C213" s="12" t="s">
        <v>234</v>
      </c>
      <c r="D213" s="12">
        <v>14926</v>
      </c>
      <c r="E213" s="12">
        <v>11491.3</v>
      </c>
      <c r="F213" s="12">
        <f t="shared" si="79"/>
        <v>3434.7000000000007</v>
      </c>
      <c r="G213" s="12">
        <f t="shared" si="81"/>
        <v>522410</v>
      </c>
      <c r="H213" s="12">
        <f t="shared" si="82"/>
        <v>402195.5</v>
      </c>
      <c r="I213" s="12">
        <f t="shared" si="83"/>
        <v>120214.50000000003</v>
      </c>
      <c r="J213" s="12">
        <f t="shared" si="80"/>
        <v>258</v>
      </c>
      <c r="K213" s="12">
        <v>1</v>
      </c>
      <c r="L213" s="18">
        <v>257</v>
      </c>
      <c r="M213" s="12">
        <v>354</v>
      </c>
      <c r="N213" s="1"/>
    </row>
    <row r="214" spans="1:14" ht="14.25" customHeight="1">
      <c r="A214" s="16">
        <v>5</v>
      </c>
      <c r="B214" s="11"/>
      <c r="C214" s="12" t="s">
        <v>235</v>
      </c>
      <c r="D214" s="12">
        <v>9094</v>
      </c>
      <c r="E214" s="11">
        <v>4425</v>
      </c>
      <c r="F214" s="12">
        <f t="shared" si="79"/>
        <v>4669</v>
      </c>
      <c r="G214" s="12">
        <f t="shared" si="81"/>
        <v>318290</v>
      </c>
      <c r="H214" s="12">
        <f t="shared" si="82"/>
        <v>154875</v>
      </c>
      <c r="I214" s="12">
        <f t="shared" si="83"/>
        <v>163415</v>
      </c>
      <c r="J214" s="12">
        <f t="shared" si="80"/>
        <v>121</v>
      </c>
      <c r="K214" s="12">
        <v>1</v>
      </c>
      <c r="L214" s="18">
        <v>120</v>
      </c>
      <c r="M214" s="12">
        <v>358</v>
      </c>
      <c r="N214" s="1"/>
    </row>
    <row r="215" spans="1:14" ht="14.25" customHeight="1">
      <c r="A215" s="16">
        <v>6</v>
      </c>
      <c r="B215" s="11"/>
      <c r="C215" s="12" t="s">
        <v>236</v>
      </c>
      <c r="D215" s="12">
        <v>10807</v>
      </c>
      <c r="E215" s="11">
        <v>5476.7</v>
      </c>
      <c r="F215" s="12">
        <f t="shared" si="79"/>
        <v>5330.3</v>
      </c>
      <c r="G215" s="12">
        <f t="shared" si="81"/>
        <v>378245</v>
      </c>
      <c r="H215" s="12">
        <f t="shared" si="82"/>
        <v>191684.5</v>
      </c>
      <c r="I215" s="12">
        <f t="shared" si="83"/>
        <v>186560.5</v>
      </c>
      <c r="J215" s="12">
        <f t="shared" si="80"/>
        <v>247</v>
      </c>
      <c r="K215" s="12">
        <v>1</v>
      </c>
      <c r="L215" s="18">
        <v>246</v>
      </c>
      <c r="M215" s="12">
        <v>360</v>
      </c>
      <c r="N215" s="1"/>
    </row>
    <row r="216" spans="1:14" ht="14.25" customHeight="1">
      <c r="A216" s="16">
        <v>7</v>
      </c>
      <c r="B216" s="14"/>
      <c r="C216" s="11" t="s">
        <v>237</v>
      </c>
      <c r="D216" s="16">
        <v>6453</v>
      </c>
      <c r="E216" s="16">
        <v>2208.8</v>
      </c>
      <c r="F216" s="12">
        <f t="shared" si="79"/>
        <v>4244.2</v>
      </c>
      <c r="G216" s="12">
        <f t="shared" si="81"/>
        <v>225855</v>
      </c>
      <c r="H216" s="12">
        <f t="shared" si="82"/>
        <v>77308</v>
      </c>
      <c r="I216" s="12">
        <f t="shared" si="83"/>
        <v>148547</v>
      </c>
      <c r="J216" s="12">
        <f t="shared" si="80"/>
        <v>234</v>
      </c>
      <c r="K216" s="12">
        <v>1</v>
      </c>
      <c r="L216" s="18">
        <v>233</v>
      </c>
      <c r="M216" s="12">
        <v>365</v>
      </c>
      <c r="N216" s="1"/>
    </row>
    <row r="217" spans="1:14" ht="14.25" customHeight="1">
      <c r="A217" s="16">
        <v>8</v>
      </c>
      <c r="B217" s="11"/>
      <c r="C217" s="12" t="s">
        <v>238</v>
      </c>
      <c r="D217" s="12">
        <v>24922</v>
      </c>
      <c r="E217" s="11">
        <v>4265.2</v>
      </c>
      <c r="F217" s="12">
        <f t="shared" si="79"/>
        <v>20656.8</v>
      </c>
      <c r="G217" s="12">
        <f t="shared" si="81"/>
        <v>872270</v>
      </c>
      <c r="H217" s="12">
        <f t="shared" si="82"/>
        <v>149282</v>
      </c>
      <c r="I217" s="12">
        <f t="shared" si="83"/>
        <v>722988</v>
      </c>
      <c r="J217" s="12">
        <f t="shared" si="80"/>
        <v>543</v>
      </c>
      <c r="K217" s="12">
        <v>1</v>
      </c>
      <c r="L217" s="18">
        <v>542</v>
      </c>
      <c r="M217" s="12">
        <v>369</v>
      </c>
      <c r="N217" s="1"/>
    </row>
    <row r="218" spans="1:14" ht="14.25" customHeight="1">
      <c r="A218" s="16">
        <v>9</v>
      </c>
      <c r="B218" s="11"/>
      <c r="C218" s="12" t="s">
        <v>239</v>
      </c>
      <c r="D218" s="12">
        <v>6001</v>
      </c>
      <c r="E218" s="11">
        <v>2368.8</v>
      </c>
      <c r="F218" s="12">
        <f t="shared" si="79"/>
        <v>3632.2</v>
      </c>
      <c r="G218" s="12">
        <f t="shared" si="81"/>
        <v>210035</v>
      </c>
      <c r="H218" s="12">
        <f t="shared" si="82"/>
        <v>82908</v>
      </c>
      <c r="I218" s="12">
        <f t="shared" si="83"/>
        <v>127127</v>
      </c>
      <c r="J218" s="12">
        <f t="shared" si="80"/>
        <v>165</v>
      </c>
      <c r="K218" s="12">
        <v>1</v>
      </c>
      <c r="L218" s="18">
        <v>164</v>
      </c>
      <c r="M218" s="12">
        <v>378</v>
      </c>
      <c r="N218" s="1"/>
    </row>
    <row r="219" spans="1:14" ht="14.25" customHeight="1">
      <c r="A219" s="16">
        <v>10</v>
      </c>
      <c r="B219" s="11"/>
      <c r="C219" s="12" t="s">
        <v>240</v>
      </c>
      <c r="D219" s="12">
        <v>4117</v>
      </c>
      <c r="E219" s="11">
        <v>2302.8</v>
      </c>
      <c r="F219" s="12">
        <f t="shared" si="79"/>
        <v>1814.1999999999998</v>
      </c>
      <c r="G219" s="12">
        <f t="shared" si="81"/>
        <v>144095</v>
      </c>
      <c r="H219" s="12">
        <f t="shared" si="82"/>
        <v>80598</v>
      </c>
      <c r="I219" s="12">
        <f t="shared" si="83"/>
        <v>63496.99999999999</v>
      </c>
      <c r="J219" s="12">
        <f t="shared" si="80"/>
        <v>76</v>
      </c>
      <c r="K219" s="12">
        <v>1</v>
      </c>
      <c r="L219" s="18">
        <v>75</v>
      </c>
      <c r="M219" s="12">
        <v>381</v>
      </c>
      <c r="N219" s="1"/>
    </row>
    <row r="220" spans="1:14" ht="14.25" customHeight="1">
      <c r="A220" s="16">
        <v>11</v>
      </c>
      <c r="B220" s="12"/>
      <c r="C220" s="12" t="s">
        <v>241</v>
      </c>
      <c r="D220" s="12">
        <v>6708</v>
      </c>
      <c r="E220" s="12">
        <v>57.3</v>
      </c>
      <c r="F220" s="12">
        <f t="shared" si="79"/>
        <v>6650.7</v>
      </c>
      <c r="G220" s="12">
        <f t="shared" si="81"/>
        <v>234780</v>
      </c>
      <c r="H220" s="12">
        <f t="shared" si="82"/>
        <v>2005.5</v>
      </c>
      <c r="I220" s="12">
        <f t="shared" si="83"/>
        <v>232774.5</v>
      </c>
      <c r="J220" s="12">
        <f t="shared" si="80"/>
        <v>74</v>
      </c>
      <c r="K220" s="12">
        <v>1</v>
      </c>
      <c r="L220" s="18">
        <v>73</v>
      </c>
      <c r="M220" s="12">
        <v>382</v>
      </c>
      <c r="N220" s="1"/>
    </row>
    <row r="221" spans="1:14" ht="14.25" customHeight="1">
      <c r="A221" s="13" t="s">
        <v>242</v>
      </c>
      <c r="B221" s="15" t="s">
        <v>243</v>
      </c>
      <c r="C221" s="15">
        <v>21</v>
      </c>
      <c r="D221" s="15">
        <f>SUM(D222:D242)</f>
        <v>94321</v>
      </c>
      <c r="E221" s="15">
        <f aca="true" t="shared" si="84" ref="E221:L221">SUM(E222:E242)</f>
        <v>62367.5</v>
      </c>
      <c r="F221" s="15">
        <f t="shared" si="84"/>
        <v>31953.5</v>
      </c>
      <c r="G221" s="15">
        <f t="shared" si="84"/>
        <v>3301235</v>
      </c>
      <c r="H221" s="15">
        <f t="shared" si="84"/>
        <v>2182862.5</v>
      </c>
      <c r="I221" s="15">
        <f t="shared" si="84"/>
        <v>1118372.5</v>
      </c>
      <c r="J221" s="15">
        <f t="shared" si="84"/>
        <v>1961</v>
      </c>
      <c r="K221" s="15">
        <f t="shared" si="84"/>
        <v>21</v>
      </c>
      <c r="L221" s="15">
        <f t="shared" si="84"/>
        <v>1940</v>
      </c>
      <c r="M221" s="12"/>
      <c r="N221" s="1"/>
    </row>
    <row r="222" spans="1:14" ht="14.25" customHeight="1">
      <c r="A222" s="16">
        <v>1</v>
      </c>
      <c r="B222" s="11"/>
      <c r="C222" s="11" t="s">
        <v>244</v>
      </c>
      <c r="D222" s="11">
        <f>2128+1302</f>
        <v>3430</v>
      </c>
      <c r="E222" s="12">
        <f>2128+1294</f>
        <v>3422</v>
      </c>
      <c r="F222" s="12">
        <f>D222-E222</f>
        <v>8</v>
      </c>
      <c r="G222" s="12">
        <f>D222*35</f>
        <v>120050</v>
      </c>
      <c r="H222" s="12">
        <f>E222*35</f>
        <v>119770</v>
      </c>
      <c r="I222" s="12">
        <f>F222*35</f>
        <v>280</v>
      </c>
      <c r="J222" s="12">
        <f aca="true" t="shared" si="85" ref="J222:J230">K222+L222</f>
        <v>2</v>
      </c>
      <c r="K222" s="12">
        <v>1</v>
      </c>
      <c r="L222" s="18">
        <v>1</v>
      </c>
      <c r="M222" s="12">
        <v>384</v>
      </c>
      <c r="N222" s="1"/>
    </row>
    <row r="223" spans="1:14" ht="14.25" customHeight="1">
      <c r="A223" s="16">
        <v>2</v>
      </c>
      <c r="B223" s="11"/>
      <c r="C223" s="11" t="s">
        <v>245</v>
      </c>
      <c r="D223" s="11">
        <v>4135</v>
      </c>
      <c r="E223" s="12">
        <v>3433</v>
      </c>
      <c r="F223" s="12">
        <f>D223-E223</f>
        <v>702</v>
      </c>
      <c r="G223" s="12">
        <f aca="true" t="shared" si="86" ref="G223:G242">D223*35</f>
        <v>144725</v>
      </c>
      <c r="H223" s="12">
        <f aca="true" t="shared" si="87" ref="H223:H242">E223*35</f>
        <v>120155</v>
      </c>
      <c r="I223" s="12">
        <f aca="true" t="shared" si="88" ref="I223:I241">F223*35</f>
        <v>24570</v>
      </c>
      <c r="J223" s="12">
        <f t="shared" si="85"/>
        <v>119</v>
      </c>
      <c r="K223" s="12">
        <v>1</v>
      </c>
      <c r="L223" s="18">
        <v>118</v>
      </c>
      <c r="M223" s="12">
        <v>384</v>
      </c>
      <c r="N223" s="1"/>
    </row>
    <row r="224" spans="1:14" ht="14.25" customHeight="1">
      <c r="A224" s="16">
        <v>3</v>
      </c>
      <c r="B224" s="12"/>
      <c r="C224" s="12" t="s">
        <v>246</v>
      </c>
      <c r="D224" s="12">
        <v>3822</v>
      </c>
      <c r="E224" s="12">
        <v>2204</v>
      </c>
      <c r="F224" s="12">
        <f>D224-E224</f>
        <v>1618</v>
      </c>
      <c r="G224" s="12">
        <f t="shared" si="86"/>
        <v>133770</v>
      </c>
      <c r="H224" s="12">
        <f t="shared" si="87"/>
        <v>77140</v>
      </c>
      <c r="I224" s="12">
        <f t="shared" si="88"/>
        <v>56630</v>
      </c>
      <c r="J224" s="12">
        <f t="shared" si="85"/>
        <v>145</v>
      </c>
      <c r="K224" s="12">
        <v>1</v>
      </c>
      <c r="L224" s="18">
        <v>144</v>
      </c>
      <c r="M224" s="12">
        <v>386</v>
      </c>
      <c r="N224" s="1"/>
    </row>
    <row r="225" spans="1:14" ht="14.25" customHeight="1">
      <c r="A225" s="16">
        <v>4</v>
      </c>
      <c r="B225" s="12"/>
      <c r="C225" s="12" t="s">
        <v>247</v>
      </c>
      <c r="D225" s="12">
        <v>6605</v>
      </c>
      <c r="E225" s="12">
        <v>3856</v>
      </c>
      <c r="F225" s="12">
        <f>D225-E225</f>
        <v>2749</v>
      </c>
      <c r="G225" s="12">
        <f t="shared" si="86"/>
        <v>231175</v>
      </c>
      <c r="H225" s="12">
        <f t="shared" si="87"/>
        <v>134960</v>
      </c>
      <c r="I225" s="12">
        <f t="shared" si="88"/>
        <v>96215</v>
      </c>
      <c r="J225" s="12">
        <f t="shared" si="85"/>
        <v>164</v>
      </c>
      <c r="K225" s="12">
        <v>1</v>
      </c>
      <c r="L225" s="18">
        <v>163</v>
      </c>
      <c r="M225" s="12">
        <v>388</v>
      </c>
      <c r="N225" s="1"/>
    </row>
    <row r="226" spans="1:14" ht="14.25" customHeight="1">
      <c r="A226" s="16">
        <v>5</v>
      </c>
      <c r="B226" s="12"/>
      <c r="C226" s="12" t="s">
        <v>248</v>
      </c>
      <c r="D226" s="12">
        <v>2403</v>
      </c>
      <c r="E226" s="12">
        <v>2403</v>
      </c>
      <c r="F226" s="12"/>
      <c r="G226" s="12">
        <f t="shared" si="86"/>
        <v>84105</v>
      </c>
      <c r="H226" s="12">
        <f t="shared" si="87"/>
        <v>84105</v>
      </c>
      <c r="I226" s="12"/>
      <c r="J226" s="12">
        <f t="shared" si="85"/>
        <v>1</v>
      </c>
      <c r="K226" s="12">
        <v>1</v>
      </c>
      <c r="L226" s="18"/>
      <c r="M226" s="12">
        <v>391</v>
      </c>
      <c r="N226" s="1"/>
    </row>
    <row r="227" spans="1:14" ht="14.25" customHeight="1">
      <c r="A227" s="16">
        <v>6</v>
      </c>
      <c r="B227" s="12"/>
      <c r="C227" s="12" t="s">
        <v>249</v>
      </c>
      <c r="D227" s="12">
        <v>4586</v>
      </c>
      <c r="E227" s="12">
        <v>2816</v>
      </c>
      <c r="F227" s="12">
        <f>D227-E227</f>
        <v>1770</v>
      </c>
      <c r="G227" s="12">
        <f t="shared" si="86"/>
        <v>160510</v>
      </c>
      <c r="H227" s="12">
        <f t="shared" si="87"/>
        <v>98560</v>
      </c>
      <c r="I227" s="12">
        <f t="shared" si="88"/>
        <v>61950</v>
      </c>
      <c r="J227" s="12">
        <f t="shared" si="85"/>
        <v>63</v>
      </c>
      <c r="K227" s="12">
        <v>1</v>
      </c>
      <c r="L227" s="18">
        <v>62</v>
      </c>
      <c r="M227" s="12">
        <v>391</v>
      </c>
      <c r="N227" s="1"/>
    </row>
    <row r="228" spans="1:14" ht="14.25" customHeight="1">
      <c r="A228" s="16">
        <v>7</v>
      </c>
      <c r="B228" s="12"/>
      <c r="C228" s="12" t="s">
        <v>250</v>
      </c>
      <c r="D228" s="12">
        <v>1832</v>
      </c>
      <c r="E228" s="12">
        <v>1832</v>
      </c>
      <c r="F228" s="12"/>
      <c r="G228" s="12">
        <f t="shared" si="86"/>
        <v>64120</v>
      </c>
      <c r="H228" s="12">
        <f t="shared" si="87"/>
        <v>64120</v>
      </c>
      <c r="I228" s="12"/>
      <c r="J228" s="12">
        <f t="shared" si="85"/>
        <v>1</v>
      </c>
      <c r="K228" s="12">
        <v>1</v>
      </c>
      <c r="L228" s="18"/>
      <c r="M228" s="12">
        <v>392</v>
      </c>
      <c r="N228" s="1"/>
    </row>
    <row r="229" spans="1:14" ht="14.25" customHeight="1">
      <c r="A229" s="16">
        <v>8</v>
      </c>
      <c r="B229" s="12"/>
      <c r="C229" s="12" t="s">
        <v>251</v>
      </c>
      <c r="D229" s="12">
        <v>7122</v>
      </c>
      <c r="E229" s="12">
        <v>6366</v>
      </c>
      <c r="F229" s="12">
        <f>D229-E229</f>
        <v>756</v>
      </c>
      <c r="G229" s="12">
        <f t="shared" si="86"/>
        <v>249270</v>
      </c>
      <c r="H229" s="12">
        <f t="shared" si="87"/>
        <v>222810</v>
      </c>
      <c r="I229" s="12">
        <f t="shared" si="88"/>
        <v>26460</v>
      </c>
      <c r="J229" s="12">
        <f t="shared" si="85"/>
        <v>13</v>
      </c>
      <c r="K229" s="12">
        <v>1</v>
      </c>
      <c r="L229" s="18">
        <v>12</v>
      </c>
      <c r="M229" s="12">
        <v>392</v>
      </c>
      <c r="N229" s="1"/>
    </row>
    <row r="230" spans="1:14" ht="14.25" customHeight="1">
      <c r="A230" s="16">
        <v>9</v>
      </c>
      <c r="B230" s="12"/>
      <c r="C230" s="12" t="s">
        <v>252</v>
      </c>
      <c r="D230" s="12">
        <v>3490</v>
      </c>
      <c r="E230" s="12">
        <v>1672</v>
      </c>
      <c r="F230" s="12">
        <f>D230-E230</f>
        <v>1818</v>
      </c>
      <c r="G230" s="12">
        <f t="shared" si="86"/>
        <v>122150</v>
      </c>
      <c r="H230" s="12">
        <f t="shared" si="87"/>
        <v>58520</v>
      </c>
      <c r="I230" s="12">
        <f t="shared" si="88"/>
        <v>63630</v>
      </c>
      <c r="J230" s="12">
        <f t="shared" si="85"/>
        <v>107</v>
      </c>
      <c r="K230" s="12">
        <v>1</v>
      </c>
      <c r="L230" s="18">
        <v>106</v>
      </c>
      <c r="M230" s="12">
        <v>393</v>
      </c>
      <c r="N230" s="1"/>
    </row>
    <row r="231" spans="1:14" ht="14.25" customHeight="1">
      <c r="A231" s="16">
        <v>10</v>
      </c>
      <c r="B231" s="12"/>
      <c r="C231" s="12" t="s">
        <v>253</v>
      </c>
      <c r="D231" s="12">
        <v>5420</v>
      </c>
      <c r="E231" s="12">
        <v>4108</v>
      </c>
      <c r="F231" s="12">
        <f>D231-E231</f>
        <v>1312</v>
      </c>
      <c r="G231" s="12">
        <f t="shared" si="86"/>
        <v>189700</v>
      </c>
      <c r="H231" s="12">
        <f t="shared" si="87"/>
        <v>143780</v>
      </c>
      <c r="I231" s="12">
        <f t="shared" si="88"/>
        <v>45920</v>
      </c>
      <c r="J231" s="12">
        <f aca="true" t="shared" si="89" ref="J231:J241">K231+L231</f>
        <v>152</v>
      </c>
      <c r="K231" s="12">
        <v>1</v>
      </c>
      <c r="L231" s="18">
        <v>151</v>
      </c>
      <c r="M231" s="12">
        <v>394</v>
      </c>
      <c r="N231" s="1"/>
    </row>
    <row r="232" spans="1:14" ht="14.25" customHeight="1">
      <c r="A232" s="16">
        <v>11</v>
      </c>
      <c r="B232" s="12"/>
      <c r="C232" s="12" t="s">
        <v>254</v>
      </c>
      <c r="D232" s="12">
        <v>3744</v>
      </c>
      <c r="E232" s="12">
        <v>2574</v>
      </c>
      <c r="F232" s="12">
        <f aca="true" t="shared" si="90" ref="F232:F241">D232-E232</f>
        <v>1170</v>
      </c>
      <c r="G232" s="12">
        <f t="shared" si="86"/>
        <v>131040</v>
      </c>
      <c r="H232" s="12">
        <f t="shared" si="87"/>
        <v>90090</v>
      </c>
      <c r="I232" s="12">
        <f t="shared" si="88"/>
        <v>40950</v>
      </c>
      <c r="J232" s="12">
        <f t="shared" si="89"/>
        <v>99</v>
      </c>
      <c r="K232" s="12">
        <v>1</v>
      </c>
      <c r="L232" s="18">
        <v>98</v>
      </c>
      <c r="M232" s="12">
        <v>397</v>
      </c>
      <c r="N232" s="1"/>
    </row>
    <row r="233" spans="1:14" ht="14.25" customHeight="1">
      <c r="A233" s="16">
        <v>12</v>
      </c>
      <c r="B233" s="12"/>
      <c r="C233" s="12" t="s">
        <v>255</v>
      </c>
      <c r="D233" s="12">
        <v>3431</v>
      </c>
      <c r="E233" s="12">
        <v>1979</v>
      </c>
      <c r="F233" s="12">
        <f t="shared" si="90"/>
        <v>1452</v>
      </c>
      <c r="G233" s="12">
        <f t="shared" si="86"/>
        <v>120085</v>
      </c>
      <c r="H233" s="12">
        <f t="shared" si="87"/>
        <v>69265</v>
      </c>
      <c r="I233" s="12">
        <f t="shared" si="88"/>
        <v>50820</v>
      </c>
      <c r="J233" s="12">
        <f t="shared" si="89"/>
        <v>125</v>
      </c>
      <c r="K233" s="12">
        <v>1</v>
      </c>
      <c r="L233" s="18">
        <v>124</v>
      </c>
      <c r="M233" s="12">
        <v>399</v>
      </c>
      <c r="N233" s="1"/>
    </row>
    <row r="234" spans="1:14" ht="14.25" customHeight="1">
      <c r="A234" s="16">
        <v>13</v>
      </c>
      <c r="B234" s="12"/>
      <c r="C234" s="12" t="s">
        <v>256</v>
      </c>
      <c r="D234" s="12">
        <v>5755</v>
      </c>
      <c r="E234" s="12">
        <v>4524</v>
      </c>
      <c r="F234" s="12">
        <f t="shared" si="90"/>
        <v>1231</v>
      </c>
      <c r="G234" s="12">
        <f t="shared" si="86"/>
        <v>201425</v>
      </c>
      <c r="H234" s="12">
        <f t="shared" si="87"/>
        <v>158340</v>
      </c>
      <c r="I234" s="12">
        <f t="shared" si="88"/>
        <v>43085</v>
      </c>
      <c r="J234" s="12">
        <f t="shared" si="89"/>
        <v>110</v>
      </c>
      <c r="K234" s="12">
        <v>1</v>
      </c>
      <c r="L234" s="18">
        <v>109</v>
      </c>
      <c r="M234" s="12">
        <v>401</v>
      </c>
      <c r="N234" s="1"/>
    </row>
    <row r="235" spans="1:14" ht="14.25" customHeight="1">
      <c r="A235" s="16">
        <v>14</v>
      </c>
      <c r="B235" s="12"/>
      <c r="C235" s="12" t="s">
        <v>257</v>
      </c>
      <c r="D235" s="12">
        <v>2236</v>
      </c>
      <c r="E235" s="12">
        <v>1088</v>
      </c>
      <c r="F235" s="12">
        <f t="shared" si="90"/>
        <v>1148</v>
      </c>
      <c r="G235" s="12">
        <f t="shared" si="86"/>
        <v>78260</v>
      </c>
      <c r="H235" s="12">
        <f t="shared" si="87"/>
        <v>38080</v>
      </c>
      <c r="I235" s="12">
        <f t="shared" si="88"/>
        <v>40180</v>
      </c>
      <c r="J235" s="12">
        <f t="shared" si="89"/>
        <v>112</v>
      </c>
      <c r="K235" s="12">
        <v>1</v>
      </c>
      <c r="L235" s="18">
        <v>111</v>
      </c>
      <c r="M235" s="12">
        <v>403</v>
      </c>
      <c r="N235" s="1"/>
    </row>
    <row r="236" spans="1:14" ht="14.25" customHeight="1">
      <c r="A236" s="16">
        <v>15</v>
      </c>
      <c r="B236" s="12"/>
      <c r="C236" s="12" t="s">
        <v>258</v>
      </c>
      <c r="D236" s="12">
        <v>6155</v>
      </c>
      <c r="E236" s="12">
        <v>3548</v>
      </c>
      <c r="F236" s="12">
        <f t="shared" si="90"/>
        <v>2607</v>
      </c>
      <c r="G236" s="12">
        <f t="shared" si="86"/>
        <v>215425</v>
      </c>
      <c r="H236" s="12">
        <f t="shared" si="87"/>
        <v>124180</v>
      </c>
      <c r="I236" s="12">
        <f t="shared" si="88"/>
        <v>91245</v>
      </c>
      <c r="J236" s="12">
        <f t="shared" si="89"/>
        <v>93</v>
      </c>
      <c r="K236" s="12">
        <v>1</v>
      </c>
      <c r="L236" s="18">
        <v>92</v>
      </c>
      <c r="M236" s="12">
        <v>405</v>
      </c>
      <c r="N236" s="1"/>
    </row>
    <row r="237" spans="1:14" ht="14.25" customHeight="1">
      <c r="A237" s="16">
        <v>16</v>
      </c>
      <c r="B237" s="12"/>
      <c r="C237" s="12" t="s">
        <v>259</v>
      </c>
      <c r="D237" s="12">
        <v>3752</v>
      </c>
      <c r="E237" s="12">
        <v>2367.5</v>
      </c>
      <c r="F237" s="12">
        <f t="shared" si="90"/>
        <v>1384.5</v>
      </c>
      <c r="G237" s="12">
        <f t="shared" si="86"/>
        <v>131320</v>
      </c>
      <c r="H237" s="12">
        <f t="shared" si="87"/>
        <v>82862.5</v>
      </c>
      <c r="I237" s="12">
        <f t="shared" si="88"/>
        <v>48457.5</v>
      </c>
      <c r="J237" s="12">
        <f t="shared" si="89"/>
        <v>76</v>
      </c>
      <c r="K237" s="12">
        <v>1</v>
      </c>
      <c r="L237" s="18">
        <v>75</v>
      </c>
      <c r="M237" s="12">
        <v>407</v>
      </c>
      <c r="N237" s="1"/>
    </row>
    <row r="238" spans="1:14" ht="14.25" customHeight="1">
      <c r="A238" s="16">
        <v>17</v>
      </c>
      <c r="B238" s="12"/>
      <c r="C238" s="12" t="s">
        <v>260</v>
      </c>
      <c r="D238" s="12">
        <v>8954</v>
      </c>
      <c r="E238" s="12">
        <v>2189</v>
      </c>
      <c r="F238" s="12">
        <f t="shared" si="90"/>
        <v>6765</v>
      </c>
      <c r="G238" s="12">
        <f t="shared" si="86"/>
        <v>313390</v>
      </c>
      <c r="H238" s="12">
        <f t="shared" si="87"/>
        <v>76615</v>
      </c>
      <c r="I238" s="12">
        <f t="shared" si="88"/>
        <v>236775</v>
      </c>
      <c r="J238" s="12">
        <f t="shared" si="89"/>
        <v>205</v>
      </c>
      <c r="K238" s="12">
        <v>1</v>
      </c>
      <c r="L238" s="18">
        <v>204</v>
      </c>
      <c r="M238" s="12">
        <v>408</v>
      </c>
      <c r="N238" s="1"/>
    </row>
    <row r="239" spans="1:14" ht="14.25" customHeight="1">
      <c r="A239" s="16">
        <v>18</v>
      </c>
      <c r="B239" s="12"/>
      <c r="C239" s="12" t="s">
        <v>261</v>
      </c>
      <c r="D239" s="12">
        <v>6595</v>
      </c>
      <c r="E239" s="12">
        <v>4634</v>
      </c>
      <c r="F239" s="12">
        <f t="shared" si="90"/>
        <v>1961</v>
      </c>
      <c r="G239" s="12">
        <f t="shared" si="86"/>
        <v>230825</v>
      </c>
      <c r="H239" s="12">
        <f t="shared" si="87"/>
        <v>162190</v>
      </c>
      <c r="I239" s="12">
        <f t="shared" si="88"/>
        <v>68635</v>
      </c>
      <c r="J239" s="12">
        <f t="shared" si="89"/>
        <v>168</v>
      </c>
      <c r="K239" s="12">
        <v>1</v>
      </c>
      <c r="L239" s="18">
        <v>167</v>
      </c>
      <c r="M239" s="12">
        <v>411</v>
      </c>
      <c r="N239" s="1"/>
    </row>
    <row r="240" spans="1:14" ht="14.25" customHeight="1">
      <c r="A240" s="16">
        <v>19</v>
      </c>
      <c r="B240" s="12"/>
      <c r="C240" s="12" t="s">
        <v>262</v>
      </c>
      <c r="D240" s="12">
        <v>5567</v>
      </c>
      <c r="E240" s="12">
        <v>4273</v>
      </c>
      <c r="F240" s="12">
        <f t="shared" si="90"/>
        <v>1294</v>
      </c>
      <c r="G240" s="12">
        <f t="shared" si="86"/>
        <v>194845</v>
      </c>
      <c r="H240" s="12">
        <f t="shared" si="87"/>
        <v>149555</v>
      </c>
      <c r="I240" s="12">
        <f t="shared" si="88"/>
        <v>45290</v>
      </c>
      <c r="J240" s="12">
        <f t="shared" si="89"/>
        <v>117</v>
      </c>
      <c r="K240" s="12">
        <v>1</v>
      </c>
      <c r="L240" s="12">
        <v>116</v>
      </c>
      <c r="M240" s="12">
        <v>414</v>
      </c>
      <c r="N240" s="1"/>
    </row>
    <row r="241" spans="1:14" ht="14.25" customHeight="1">
      <c r="A241" s="16">
        <v>20</v>
      </c>
      <c r="B241" s="12"/>
      <c r="C241" s="12" t="s">
        <v>263</v>
      </c>
      <c r="D241" s="12">
        <v>3793</v>
      </c>
      <c r="E241" s="12">
        <v>1585</v>
      </c>
      <c r="F241" s="12">
        <f t="shared" si="90"/>
        <v>2208</v>
      </c>
      <c r="G241" s="12">
        <f t="shared" si="86"/>
        <v>132755</v>
      </c>
      <c r="H241" s="12">
        <f t="shared" si="87"/>
        <v>55475</v>
      </c>
      <c r="I241" s="12">
        <f t="shared" si="88"/>
        <v>77280</v>
      </c>
      <c r="J241" s="12">
        <f t="shared" si="89"/>
        <v>88</v>
      </c>
      <c r="K241" s="12">
        <v>1</v>
      </c>
      <c r="L241" s="12">
        <v>87</v>
      </c>
      <c r="M241" s="12">
        <v>416</v>
      </c>
      <c r="N241" s="1"/>
    </row>
    <row r="242" spans="1:14" ht="14.25" customHeight="1">
      <c r="A242" s="16">
        <v>21</v>
      </c>
      <c r="B242" s="12"/>
      <c r="C242" s="12" t="s">
        <v>264</v>
      </c>
      <c r="D242" s="12">
        <v>1494</v>
      </c>
      <c r="E242" s="6">
        <v>1494</v>
      </c>
      <c r="F242" s="12"/>
      <c r="G242" s="12">
        <f t="shared" si="86"/>
        <v>52290</v>
      </c>
      <c r="H242" s="12">
        <f t="shared" si="87"/>
        <v>52290</v>
      </c>
      <c r="I242" s="12"/>
      <c r="J242" s="12">
        <v>1</v>
      </c>
      <c r="K242" s="12">
        <v>1</v>
      </c>
      <c r="L242" s="12"/>
      <c r="M242" s="12">
        <v>418</v>
      </c>
      <c r="N242" s="1"/>
    </row>
    <row r="243" spans="1:14" ht="14.25" customHeight="1">
      <c r="A243" s="13" t="s">
        <v>265</v>
      </c>
      <c r="B243" s="14" t="s">
        <v>266</v>
      </c>
      <c r="C243" s="14">
        <v>4</v>
      </c>
      <c r="D243" s="15">
        <f aca="true" t="shared" si="91" ref="D243:L243">SUM(D244:D247)</f>
        <v>10212</v>
      </c>
      <c r="E243" s="15">
        <f t="shared" si="91"/>
        <v>3187.5</v>
      </c>
      <c r="F243" s="15">
        <f t="shared" si="91"/>
        <v>7024.5</v>
      </c>
      <c r="G243" s="15">
        <f t="shared" si="91"/>
        <v>357420</v>
      </c>
      <c r="H243" s="15">
        <f t="shared" si="91"/>
        <v>111562.5</v>
      </c>
      <c r="I243" s="15">
        <f t="shared" si="91"/>
        <v>245857.5</v>
      </c>
      <c r="J243" s="15">
        <f t="shared" si="91"/>
        <v>392</v>
      </c>
      <c r="K243" s="15">
        <f t="shared" si="91"/>
        <v>4</v>
      </c>
      <c r="L243" s="15">
        <f t="shared" si="91"/>
        <v>388</v>
      </c>
      <c r="M243" s="12"/>
      <c r="N243" s="1"/>
    </row>
    <row r="244" spans="1:14" ht="14.25" customHeight="1">
      <c r="A244" s="16">
        <v>1</v>
      </c>
      <c r="B244" s="11"/>
      <c r="C244" s="11" t="s">
        <v>267</v>
      </c>
      <c r="D244" s="11">
        <v>1526</v>
      </c>
      <c r="E244" s="12">
        <v>3</v>
      </c>
      <c r="F244" s="12">
        <f>D244-E244</f>
        <v>1523</v>
      </c>
      <c r="G244" s="12">
        <f aca="true" t="shared" si="92" ref="G244:I247">D244*35</f>
        <v>53410</v>
      </c>
      <c r="H244" s="12">
        <f t="shared" si="92"/>
        <v>105</v>
      </c>
      <c r="I244" s="12">
        <f t="shared" si="92"/>
        <v>53305</v>
      </c>
      <c r="J244" s="12">
        <f>K244+L244</f>
        <v>73</v>
      </c>
      <c r="K244" s="12">
        <v>1</v>
      </c>
      <c r="L244" s="12">
        <v>72</v>
      </c>
      <c r="M244" s="12">
        <v>419</v>
      </c>
      <c r="N244" s="1"/>
    </row>
    <row r="245" spans="1:14" ht="14.25" customHeight="1">
      <c r="A245" s="16">
        <v>2</v>
      </c>
      <c r="B245" s="11"/>
      <c r="C245" s="11" t="s">
        <v>268</v>
      </c>
      <c r="D245" s="11">
        <v>1981</v>
      </c>
      <c r="E245" s="12">
        <v>250</v>
      </c>
      <c r="F245" s="12">
        <f>D245-E245</f>
        <v>1731</v>
      </c>
      <c r="G245" s="12">
        <f t="shared" si="92"/>
        <v>69335</v>
      </c>
      <c r="H245" s="12">
        <f t="shared" si="92"/>
        <v>8750</v>
      </c>
      <c r="I245" s="12">
        <f t="shared" si="92"/>
        <v>60585</v>
      </c>
      <c r="J245" s="12">
        <f>K245+L245</f>
        <v>130</v>
      </c>
      <c r="K245" s="12">
        <v>1</v>
      </c>
      <c r="L245" s="12">
        <v>129</v>
      </c>
      <c r="M245" s="12">
        <v>420</v>
      </c>
      <c r="N245" s="1"/>
    </row>
    <row r="246" spans="1:14" ht="14.25" customHeight="1">
      <c r="A246" s="16">
        <v>3</v>
      </c>
      <c r="B246" s="14"/>
      <c r="C246" s="12" t="s">
        <v>269</v>
      </c>
      <c r="D246" s="12">
        <v>3155</v>
      </c>
      <c r="E246" s="12">
        <v>1332.5</v>
      </c>
      <c r="F246" s="12">
        <f>D246-E246</f>
        <v>1822.5</v>
      </c>
      <c r="G246" s="12">
        <f t="shared" si="92"/>
        <v>110425</v>
      </c>
      <c r="H246" s="12">
        <f t="shared" si="92"/>
        <v>46637.5</v>
      </c>
      <c r="I246" s="12">
        <f t="shared" si="92"/>
        <v>63787.5</v>
      </c>
      <c r="J246" s="12">
        <f>K246+L246</f>
        <v>94</v>
      </c>
      <c r="K246" s="12">
        <v>1</v>
      </c>
      <c r="L246" s="12">
        <v>93</v>
      </c>
      <c r="M246" s="12">
        <v>422</v>
      </c>
      <c r="N246" s="1"/>
    </row>
    <row r="247" spans="1:14" ht="14.25" customHeight="1">
      <c r="A247" s="16">
        <v>4</v>
      </c>
      <c r="B247" s="14"/>
      <c r="C247" s="12" t="s">
        <v>270</v>
      </c>
      <c r="D247" s="12">
        <v>3550</v>
      </c>
      <c r="E247" s="12">
        <v>1602</v>
      </c>
      <c r="F247" s="12">
        <f>D247-E247</f>
        <v>1948</v>
      </c>
      <c r="G247" s="12">
        <f t="shared" si="92"/>
        <v>124250</v>
      </c>
      <c r="H247" s="12">
        <f t="shared" si="92"/>
        <v>56070</v>
      </c>
      <c r="I247" s="12">
        <f t="shared" si="92"/>
        <v>68180</v>
      </c>
      <c r="J247" s="12">
        <f>K247+L247</f>
        <v>95</v>
      </c>
      <c r="K247" s="12">
        <v>1</v>
      </c>
      <c r="L247" s="12">
        <v>94</v>
      </c>
      <c r="M247" s="12">
        <v>424</v>
      </c>
      <c r="N247" s="1"/>
    </row>
    <row r="248" spans="1:14" ht="21">
      <c r="A248" s="13" t="s">
        <v>271</v>
      </c>
      <c r="B248" s="14" t="s">
        <v>272</v>
      </c>
      <c r="C248" s="14">
        <v>8</v>
      </c>
      <c r="D248" s="15">
        <f>SUM(D249:D256)</f>
        <v>16266</v>
      </c>
      <c r="E248" s="15">
        <f aca="true" t="shared" si="93" ref="E248:L248">SUM(E249:E256)</f>
        <v>6190.3</v>
      </c>
      <c r="F248" s="15">
        <f t="shared" si="93"/>
        <v>10075.699999999999</v>
      </c>
      <c r="G248" s="15">
        <f t="shared" si="93"/>
        <v>569310</v>
      </c>
      <c r="H248" s="15">
        <f t="shared" si="93"/>
        <v>216660.5</v>
      </c>
      <c r="I248" s="15">
        <f t="shared" si="93"/>
        <v>352649.5</v>
      </c>
      <c r="J248" s="15">
        <f t="shared" si="93"/>
        <v>1143</v>
      </c>
      <c r="K248" s="15">
        <f t="shared" si="93"/>
        <v>8</v>
      </c>
      <c r="L248" s="15">
        <f t="shared" si="93"/>
        <v>1135</v>
      </c>
      <c r="M248" s="12"/>
      <c r="N248" s="1"/>
    </row>
    <row r="249" spans="1:14" ht="14.25" customHeight="1">
      <c r="A249" s="16">
        <v>1</v>
      </c>
      <c r="B249" s="11"/>
      <c r="C249" s="11" t="s">
        <v>273</v>
      </c>
      <c r="D249" s="11">
        <v>1449</v>
      </c>
      <c r="E249" s="11">
        <v>113.5</v>
      </c>
      <c r="F249" s="11">
        <f>D249-E249</f>
        <v>1335.5</v>
      </c>
      <c r="G249" s="12">
        <f>D249*35</f>
        <v>50715</v>
      </c>
      <c r="H249" s="12">
        <f>E249*35</f>
        <v>3972.5</v>
      </c>
      <c r="I249" s="12">
        <f>F249*35</f>
        <v>46742.5</v>
      </c>
      <c r="J249" s="11">
        <f>K249+L249</f>
        <v>176</v>
      </c>
      <c r="K249" s="11">
        <v>1</v>
      </c>
      <c r="L249" s="11">
        <v>175</v>
      </c>
      <c r="M249" s="12">
        <v>426</v>
      </c>
      <c r="N249" s="1"/>
    </row>
    <row r="250" spans="1:14" ht="14.25" customHeight="1">
      <c r="A250" s="10">
        <v>2</v>
      </c>
      <c r="B250" s="11"/>
      <c r="C250" s="11" t="s">
        <v>274</v>
      </c>
      <c r="D250" s="11">
        <v>706</v>
      </c>
      <c r="E250" s="11">
        <v>706</v>
      </c>
      <c r="F250" s="11"/>
      <c r="G250" s="12">
        <f aca="true" t="shared" si="94" ref="G250:G256">D250*35</f>
        <v>24710</v>
      </c>
      <c r="H250" s="12">
        <f aca="true" t="shared" si="95" ref="H250:H256">E250*35</f>
        <v>24710</v>
      </c>
      <c r="I250" s="12"/>
      <c r="J250" s="11">
        <f aca="true" t="shared" si="96" ref="J250:J256">K250+L250</f>
        <v>1</v>
      </c>
      <c r="K250" s="11">
        <v>1</v>
      </c>
      <c r="L250" s="11"/>
      <c r="M250" s="12">
        <v>429</v>
      </c>
      <c r="N250" s="1"/>
    </row>
    <row r="251" spans="1:14" ht="14.25" customHeight="1">
      <c r="A251" s="16">
        <v>3</v>
      </c>
      <c r="B251" s="11"/>
      <c r="C251" s="11" t="s">
        <v>275</v>
      </c>
      <c r="D251" s="11">
        <v>1137</v>
      </c>
      <c r="E251" s="11">
        <v>455.6</v>
      </c>
      <c r="F251" s="11">
        <f aca="true" t="shared" si="97" ref="F251:F256">D251-E251</f>
        <v>681.4</v>
      </c>
      <c r="G251" s="12">
        <f t="shared" si="94"/>
        <v>39795</v>
      </c>
      <c r="H251" s="12">
        <f t="shared" si="95"/>
        <v>15946</v>
      </c>
      <c r="I251" s="12">
        <f aca="true" t="shared" si="98" ref="I251:I256">F251*35</f>
        <v>23849</v>
      </c>
      <c r="J251" s="11">
        <f t="shared" si="96"/>
        <v>126</v>
      </c>
      <c r="K251" s="11">
        <v>1</v>
      </c>
      <c r="L251" s="11">
        <v>125</v>
      </c>
      <c r="M251" s="12">
        <v>429</v>
      </c>
      <c r="N251" s="1"/>
    </row>
    <row r="252" spans="1:14" ht="14.25" customHeight="1">
      <c r="A252" s="16">
        <v>4</v>
      </c>
      <c r="B252" s="11"/>
      <c r="C252" s="11" t="s">
        <v>276</v>
      </c>
      <c r="D252" s="11">
        <v>3020</v>
      </c>
      <c r="E252" s="11">
        <v>764</v>
      </c>
      <c r="F252" s="11">
        <f t="shared" si="97"/>
        <v>2256</v>
      </c>
      <c r="G252" s="12">
        <f t="shared" si="94"/>
        <v>105700</v>
      </c>
      <c r="H252" s="12">
        <f t="shared" si="95"/>
        <v>26740</v>
      </c>
      <c r="I252" s="12">
        <f t="shared" si="98"/>
        <v>78960</v>
      </c>
      <c r="J252" s="11">
        <f t="shared" si="96"/>
        <v>212</v>
      </c>
      <c r="K252" s="11">
        <v>1</v>
      </c>
      <c r="L252" s="11">
        <v>211</v>
      </c>
      <c r="M252" s="12">
        <v>431</v>
      </c>
      <c r="N252" s="1"/>
    </row>
    <row r="253" spans="1:14" ht="14.25" customHeight="1">
      <c r="A253" s="10">
        <v>5</v>
      </c>
      <c r="B253" s="11"/>
      <c r="C253" s="11" t="s">
        <v>277</v>
      </c>
      <c r="D253" s="11">
        <v>999</v>
      </c>
      <c r="E253" s="11">
        <v>325.8</v>
      </c>
      <c r="F253" s="11">
        <f t="shared" si="97"/>
        <v>673.2</v>
      </c>
      <c r="G253" s="12">
        <f t="shared" si="94"/>
        <v>34965</v>
      </c>
      <c r="H253" s="12">
        <f t="shared" si="95"/>
        <v>11403</v>
      </c>
      <c r="I253" s="12">
        <f t="shared" si="98"/>
        <v>23562</v>
      </c>
      <c r="J253" s="11">
        <f t="shared" si="96"/>
        <v>125</v>
      </c>
      <c r="K253" s="11">
        <v>1</v>
      </c>
      <c r="L253" s="11">
        <v>124</v>
      </c>
      <c r="M253" s="12">
        <v>434</v>
      </c>
      <c r="N253" s="1"/>
    </row>
    <row r="254" spans="1:14" ht="14.25" customHeight="1">
      <c r="A254" s="16">
        <v>6</v>
      </c>
      <c r="B254" s="11"/>
      <c r="C254" s="11" t="s">
        <v>278</v>
      </c>
      <c r="D254" s="11">
        <v>3417</v>
      </c>
      <c r="E254" s="11">
        <v>1058.4</v>
      </c>
      <c r="F254" s="11">
        <f t="shared" si="97"/>
        <v>2358.6</v>
      </c>
      <c r="G254" s="12">
        <f t="shared" si="94"/>
        <v>119595</v>
      </c>
      <c r="H254" s="12">
        <f t="shared" si="95"/>
        <v>37044</v>
      </c>
      <c r="I254" s="12">
        <f t="shared" si="98"/>
        <v>82551</v>
      </c>
      <c r="J254" s="11">
        <f t="shared" si="96"/>
        <v>262</v>
      </c>
      <c r="K254" s="11">
        <v>1</v>
      </c>
      <c r="L254" s="11">
        <v>261</v>
      </c>
      <c r="M254" s="12">
        <v>437</v>
      </c>
      <c r="N254" s="1"/>
    </row>
    <row r="255" spans="1:14" ht="14.25" customHeight="1">
      <c r="A255" s="16">
        <v>7</v>
      </c>
      <c r="B255" s="11"/>
      <c r="C255" s="11" t="s">
        <v>279</v>
      </c>
      <c r="D255" s="11">
        <v>4409</v>
      </c>
      <c r="E255" s="11">
        <v>2664</v>
      </c>
      <c r="F255" s="11">
        <f t="shared" si="97"/>
        <v>1745</v>
      </c>
      <c r="G255" s="12">
        <f t="shared" si="94"/>
        <v>154315</v>
      </c>
      <c r="H255" s="12">
        <f t="shared" si="95"/>
        <v>93240</v>
      </c>
      <c r="I255" s="12">
        <f t="shared" si="98"/>
        <v>61075</v>
      </c>
      <c r="J255" s="11">
        <f t="shared" si="96"/>
        <v>125</v>
      </c>
      <c r="K255" s="11">
        <v>1</v>
      </c>
      <c r="L255" s="11">
        <v>124</v>
      </c>
      <c r="M255" s="12">
        <v>441</v>
      </c>
      <c r="N255" s="1"/>
    </row>
    <row r="256" spans="1:14" ht="14.25" customHeight="1">
      <c r="A256" s="16">
        <v>8</v>
      </c>
      <c r="B256" s="11"/>
      <c r="C256" s="11" t="s">
        <v>280</v>
      </c>
      <c r="D256" s="11">
        <v>1129</v>
      </c>
      <c r="E256" s="11">
        <v>103</v>
      </c>
      <c r="F256" s="11">
        <f t="shared" si="97"/>
        <v>1026</v>
      </c>
      <c r="G256" s="12">
        <f t="shared" si="94"/>
        <v>39515</v>
      </c>
      <c r="H256" s="12">
        <f t="shared" si="95"/>
        <v>3605</v>
      </c>
      <c r="I256" s="12">
        <f t="shared" si="98"/>
        <v>35910</v>
      </c>
      <c r="J256" s="11">
        <f t="shared" si="96"/>
        <v>116</v>
      </c>
      <c r="K256" s="11">
        <v>1</v>
      </c>
      <c r="L256" s="11">
        <v>115</v>
      </c>
      <c r="M256" s="12">
        <v>443</v>
      </c>
      <c r="N256" s="1"/>
    </row>
    <row r="257" spans="1:14" ht="21">
      <c r="A257" s="20" t="s">
        <v>281</v>
      </c>
      <c r="B257" s="14" t="s">
        <v>282</v>
      </c>
      <c r="C257" s="14">
        <v>6</v>
      </c>
      <c r="D257" s="14">
        <f>SUM(D258:D263)</f>
        <v>15960</v>
      </c>
      <c r="E257" s="14">
        <f aca="true" t="shared" si="99" ref="E257:L257">SUM(E258:E263)</f>
        <v>5143.099999999999</v>
      </c>
      <c r="F257" s="14">
        <f t="shared" si="99"/>
        <v>10816.9</v>
      </c>
      <c r="G257" s="14">
        <f t="shared" si="99"/>
        <v>558600</v>
      </c>
      <c r="H257" s="14">
        <f t="shared" si="99"/>
        <v>180008.5</v>
      </c>
      <c r="I257" s="14">
        <f t="shared" si="99"/>
        <v>378591.5</v>
      </c>
      <c r="J257" s="14">
        <f t="shared" si="99"/>
        <v>788</v>
      </c>
      <c r="K257" s="14">
        <f t="shared" si="99"/>
        <v>6</v>
      </c>
      <c r="L257" s="14">
        <f t="shared" si="99"/>
        <v>782</v>
      </c>
      <c r="M257" s="12"/>
      <c r="N257" s="1"/>
    </row>
    <row r="258" spans="1:14" ht="14.25" customHeight="1">
      <c r="A258" s="16">
        <v>1</v>
      </c>
      <c r="B258" s="11"/>
      <c r="C258" s="11" t="s">
        <v>283</v>
      </c>
      <c r="D258" s="11">
        <v>2070</v>
      </c>
      <c r="E258" s="12">
        <v>1385.9</v>
      </c>
      <c r="F258" s="12">
        <f aca="true" t="shared" si="100" ref="F258:F263">D258-E258</f>
        <v>684.0999999999999</v>
      </c>
      <c r="G258" s="12">
        <f aca="true" t="shared" si="101" ref="G258:G263">D258*35</f>
        <v>72450</v>
      </c>
      <c r="H258" s="12">
        <f aca="true" t="shared" si="102" ref="H258:H263">E258*35</f>
        <v>48506.5</v>
      </c>
      <c r="I258" s="12">
        <f aca="true" t="shared" si="103" ref="I258:I263">F258*35</f>
        <v>23943.499999999996</v>
      </c>
      <c r="J258" s="12">
        <f aca="true" t="shared" si="104" ref="J258:J263">K258+L258</f>
        <v>34</v>
      </c>
      <c r="K258" s="12">
        <v>1</v>
      </c>
      <c r="L258" s="18">
        <v>33</v>
      </c>
      <c r="M258" s="12">
        <v>446</v>
      </c>
      <c r="N258" s="1"/>
    </row>
    <row r="259" spans="1:14" ht="14.25" customHeight="1">
      <c r="A259" s="16">
        <v>2</v>
      </c>
      <c r="B259" s="11"/>
      <c r="C259" s="11" t="s">
        <v>284</v>
      </c>
      <c r="D259" s="11">
        <v>1525</v>
      </c>
      <c r="E259" s="12">
        <v>160</v>
      </c>
      <c r="F259" s="12">
        <f t="shared" si="100"/>
        <v>1365</v>
      </c>
      <c r="G259" s="12">
        <f t="shared" si="101"/>
        <v>53375</v>
      </c>
      <c r="H259" s="12">
        <f t="shared" si="102"/>
        <v>5600</v>
      </c>
      <c r="I259" s="12">
        <f t="shared" si="103"/>
        <v>47775</v>
      </c>
      <c r="J259" s="12">
        <f t="shared" si="104"/>
        <v>59</v>
      </c>
      <c r="K259" s="12">
        <v>1</v>
      </c>
      <c r="L259" s="18">
        <v>58</v>
      </c>
      <c r="M259" s="12">
        <v>446</v>
      </c>
      <c r="N259" s="1"/>
    </row>
    <row r="260" spans="1:14" ht="14.25" customHeight="1">
      <c r="A260" s="16">
        <v>3</v>
      </c>
      <c r="B260" s="11"/>
      <c r="C260" s="11" t="s">
        <v>285</v>
      </c>
      <c r="D260" s="11">
        <v>2759</v>
      </c>
      <c r="E260" s="11">
        <v>1303.6</v>
      </c>
      <c r="F260" s="12">
        <f t="shared" si="100"/>
        <v>1455.4</v>
      </c>
      <c r="G260" s="12">
        <f t="shared" si="101"/>
        <v>96565</v>
      </c>
      <c r="H260" s="12">
        <f t="shared" si="102"/>
        <v>45626</v>
      </c>
      <c r="I260" s="12">
        <f t="shared" si="103"/>
        <v>50939</v>
      </c>
      <c r="J260" s="12">
        <f t="shared" si="104"/>
        <v>160</v>
      </c>
      <c r="K260" s="11">
        <v>1</v>
      </c>
      <c r="L260" s="26">
        <v>159</v>
      </c>
      <c r="M260" s="12">
        <v>447</v>
      </c>
      <c r="N260" s="1"/>
    </row>
    <row r="261" spans="1:14" ht="14.25" customHeight="1">
      <c r="A261" s="16">
        <v>4</v>
      </c>
      <c r="B261" s="11"/>
      <c r="C261" s="11" t="s">
        <v>286</v>
      </c>
      <c r="D261" s="11">
        <v>3598</v>
      </c>
      <c r="E261" s="11">
        <v>694</v>
      </c>
      <c r="F261" s="12">
        <f t="shared" si="100"/>
        <v>2904</v>
      </c>
      <c r="G261" s="12">
        <f t="shared" si="101"/>
        <v>125930</v>
      </c>
      <c r="H261" s="12">
        <f t="shared" si="102"/>
        <v>24290</v>
      </c>
      <c r="I261" s="12">
        <f t="shared" si="103"/>
        <v>101640</v>
      </c>
      <c r="J261" s="12">
        <f t="shared" si="104"/>
        <v>135</v>
      </c>
      <c r="K261" s="11">
        <v>1</v>
      </c>
      <c r="L261" s="26">
        <v>134</v>
      </c>
      <c r="M261" s="12">
        <v>450</v>
      </c>
      <c r="N261" s="1"/>
    </row>
    <row r="262" spans="1:14" ht="14.25" customHeight="1">
      <c r="A262" s="16">
        <v>5</v>
      </c>
      <c r="B262" s="11"/>
      <c r="C262" s="11" t="s">
        <v>287</v>
      </c>
      <c r="D262" s="11">
        <v>4155</v>
      </c>
      <c r="E262" s="11">
        <v>1513.7</v>
      </c>
      <c r="F262" s="12">
        <f t="shared" si="100"/>
        <v>2641.3</v>
      </c>
      <c r="G262" s="12">
        <f t="shared" si="101"/>
        <v>145425</v>
      </c>
      <c r="H262" s="12">
        <f t="shared" si="102"/>
        <v>52979.5</v>
      </c>
      <c r="I262" s="12">
        <f t="shared" si="103"/>
        <v>92445.5</v>
      </c>
      <c r="J262" s="12">
        <f t="shared" si="104"/>
        <v>226</v>
      </c>
      <c r="K262" s="11">
        <v>1</v>
      </c>
      <c r="L262" s="26">
        <v>225</v>
      </c>
      <c r="M262" s="12">
        <v>452</v>
      </c>
      <c r="N262" s="1"/>
    </row>
    <row r="263" spans="1:14" ht="14.25" customHeight="1">
      <c r="A263" s="16">
        <v>6</v>
      </c>
      <c r="B263" s="11"/>
      <c r="C263" s="11" t="s">
        <v>288</v>
      </c>
      <c r="D263" s="11">
        <v>1853</v>
      </c>
      <c r="E263" s="11">
        <v>85.9</v>
      </c>
      <c r="F263" s="12">
        <f t="shared" si="100"/>
        <v>1767.1</v>
      </c>
      <c r="G263" s="12">
        <f t="shared" si="101"/>
        <v>64855</v>
      </c>
      <c r="H263" s="12">
        <f t="shared" si="102"/>
        <v>3006.5</v>
      </c>
      <c r="I263" s="12">
        <f t="shared" si="103"/>
        <v>61848.5</v>
      </c>
      <c r="J263" s="12">
        <f t="shared" si="104"/>
        <v>174</v>
      </c>
      <c r="K263" s="11">
        <v>1</v>
      </c>
      <c r="L263" s="26">
        <v>173</v>
      </c>
      <c r="M263" s="12">
        <v>456</v>
      </c>
      <c r="N263" s="1"/>
    </row>
    <row r="264" spans="1:14" ht="21">
      <c r="A264" s="20" t="s">
        <v>289</v>
      </c>
      <c r="B264" s="13" t="s">
        <v>290</v>
      </c>
      <c r="C264" s="13">
        <v>14</v>
      </c>
      <c r="D264" s="14">
        <f>SUM(D265:D278)</f>
        <v>56340</v>
      </c>
      <c r="E264" s="14">
        <f aca="true" t="shared" si="105" ref="E264:L264">SUM(E265:E278)</f>
        <v>27817.000000000004</v>
      </c>
      <c r="F264" s="14">
        <f t="shared" si="105"/>
        <v>28523</v>
      </c>
      <c r="G264" s="14">
        <f t="shared" si="105"/>
        <v>1971900</v>
      </c>
      <c r="H264" s="14">
        <f t="shared" si="105"/>
        <v>973595</v>
      </c>
      <c r="I264" s="14">
        <f t="shared" si="105"/>
        <v>998305</v>
      </c>
      <c r="J264" s="14">
        <f t="shared" si="105"/>
        <v>1925</v>
      </c>
      <c r="K264" s="14">
        <f t="shared" si="105"/>
        <v>13</v>
      </c>
      <c r="L264" s="14">
        <f t="shared" si="105"/>
        <v>1912</v>
      </c>
      <c r="M264" s="12"/>
      <c r="N264" s="1"/>
    </row>
    <row r="265" spans="1:14" ht="14.25" customHeight="1">
      <c r="A265" s="16">
        <v>1</v>
      </c>
      <c r="B265" s="11"/>
      <c r="C265" s="11" t="s">
        <v>291</v>
      </c>
      <c r="D265" s="11">
        <f>3812-73</f>
        <v>3739</v>
      </c>
      <c r="E265" s="11">
        <f>1968.5-73</f>
        <v>1895.5</v>
      </c>
      <c r="F265" s="11">
        <f>D265-E265</f>
        <v>1843.5</v>
      </c>
      <c r="G265" s="12">
        <f>D265*35</f>
        <v>130865</v>
      </c>
      <c r="H265" s="12">
        <f>E265*35</f>
        <v>66342.5</v>
      </c>
      <c r="I265" s="12">
        <f>F265*35</f>
        <v>64522.5</v>
      </c>
      <c r="J265" s="11">
        <f>K265+L265</f>
        <v>235</v>
      </c>
      <c r="K265" s="11">
        <v>1</v>
      </c>
      <c r="L265" s="26">
        <v>234</v>
      </c>
      <c r="M265" s="12">
        <v>460</v>
      </c>
      <c r="N265" s="1"/>
    </row>
    <row r="266" spans="1:14" ht="14.25" customHeight="1">
      <c r="A266" s="16">
        <v>2</v>
      </c>
      <c r="B266" s="16"/>
      <c r="C266" s="11" t="s">
        <v>292</v>
      </c>
      <c r="D266" s="11">
        <v>5075</v>
      </c>
      <c r="E266" s="11">
        <v>1706.9</v>
      </c>
      <c r="F266" s="11">
        <f aca="true" t="shared" si="106" ref="F266:F272">D266-E266</f>
        <v>3368.1</v>
      </c>
      <c r="G266" s="12">
        <f aca="true" t="shared" si="107" ref="G266:G278">D266*35</f>
        <v>177625</v>
      </c>
      <c r="H266" s="12">
        <f aca="true" t="shared" si="108" ref="H266:H278">E266*35</f>
        <v>59741.5</v>
      </c>
      <c r="I266" s="12">
        <f aca="true" t="shared" si="109" ref="I266:I277">F266*35</f>
        <v>117883.5</v>
      </c>
      <c r="J266" s="11">
        <f aca="true" t="shared" si="110" ref="J266:J275">K266+L266</f>
        <v>272</v>
      </c>
      <c r="K266" s="11">
        <v>1</v>
      </c>
      <c r="L266" s="26">
        <v>271</v>
      </c>
      <c r="M266" s="12">
        <v>464</v>
      </c>
      <c r="N266" s="1"/>
    </row>
    <row r="267" spans="1:14" ht="14.25" customHeight="1">
      <c r="A267" s="16">
        <v>3</v>
      </c>
      <c r="B267" s="10"/>
      <c r="C267" s="11" t="s">
        <v>293</v>
      </c>
      <c r="D267" s="11">
        <v>3686</v>
      </c>
      <c r="E267" s="11">
        <v>1859.1</v>
      </c>
      <c r="F267" s="11">
        <f t="shared" si="106"/>
        <v>1826.9</v>
      </c>
      <c r="G267" s="12">
        <f t="shared" si="107"/>
        <v>129010</v>
      </c>
      <c r="H267" s="12">
        <f t="shared" si="108"/>
        <v>65068.5</v>
      </c>
      <c r="I267" s="12">
        <f t="shared" si="109"/>
        <v>63941.5</v>
      </c>
      <c r="J267" s="11">
        <f t="shared" si="110"/>
        <v>186</v>
      </c>
      <c r="K267" s="11">
        <v>1</v>
      </c>
      <c r="L267" s="26">
        <v>185</v>
      </c>
      <c r="M267" s="12">
        <v>468</v>
      </c>
      <c r="N267" s="1"/>
    </row>
    <row r="268" spans="1:14" ht="14.25" customHeight="1">
      <c r="A268" s="16">
        <v>4</v>
      </c>
      <c r="B268" s="10"/>
      <c r="C268" s="11" t="s">
        <v>294</v>
      </c>
      <c r="D268" s="11">
        <v>3748</v>
      </c>
      <c r="E268" s="11">
        <v>3748</v>
      </c>
      <c r="F268" s="11"/>
      <c r="G268" s="12">
        <f t="shared" si="107"/>
        <v>131180</v>
      </c>
      <c r="H268" s="12">
        <f t="shared" si="108"/>
        <v>131180</v>
      </c>
      <c r="I268" s="12"/>
      <c r="J268" s="11">
        <f t="shared" si="110"/>
        <v>1</v>
      </c>
      <c r="K268" s="11">
        <v>1</v>
      </c>
      <c r="L268" s="26"/>
      <c r="M268" s="12">
        <v>471</v>
      </c>
      <c r="N268" s="1"/>
    </row>
    <row r="269" spans="1:14" ht="14.25" customHeight="1">
      <c r="A269" s="16">
        <v>5</v>
      </c>
      <c r="B269" s="10"/>
      <c r="C269" s="11" t="s">
        <v>295</v>
      </c>
      <c r="D269" s="11">
        <v>1908</v>
      </c>
      <c r="E269" s="11">
        <v>531.4</v>
      </c>
      <c r="F269" s="11">
        <f t="shared" si="106"/>
        <v>1376.6</v>
      </c>
      <c r="G269" s="12">
        <f t="shared" si="107"/>
        <v>66780</v>
      </c>
      <c r="H269" s="12">
        <f t="shared" si="108"/>
        <v>18599</v>
      </c>
      <c r="I269" s="12">
        <f t="shared" si="109"/>
        <v>48181</v>
      </c>
      <c r="J269" s="11">
        <f t="shared" si="110"/>
        <v>129</v>
      </c>
      <c r="K269" s="11">
        <v>1</v>
      </c>
      <c r="L269" s="26">
        <v>128</v>
      </c>
      <c r="M269" s="12">
        <v>472</v>
      </c>
      <c r="N269" s="1"/>
    </row>
    <row r="270" spans="1:14" ht="14.25" customHeight="1">
      <c r="A270" s="16">
        <v>6</v>
      </c>
      <c r="B270" s="10"/>
      <c r="C270" s="11" t="s">
        <v>296</v>
      </c>
      <c r="D270" s="11">
        <v>1247</v>
      </c>
      <c r="E270" s="11">
        <v>320</v>
      </c>
      <c r="F270" s="11">
        <f t="shared" si="106"/>
        <v>927</v>
      </c>
      <c r="G270" s="12">
        <f t="shared" si="107"/>
        <v>43645</v>
      </c>
      <c r="H270" s="12">
        <f t="shared" si="108"/>
        <v>11200</v>
      </c>
      <c r="I270" s="12">
        <f t="shared" si="109"/>
        <v>32445</v>
      </c>
      <c r="J270" s="11">
        <f t="shared" si="110"/>
        <v>125</v>
      </c>
      <c r="K270" s="11">
        <v>1</v>
      </c>
      <c r="L270" s="26">
        <v>124</v>
      </c>
      <c r="M270" s="12">
        <v>474</v>
      </c>
      <c r="N270" s="1"/>
    </row>
    <row r="271" spans="1:14" ht="14.25" customHeight="1">
      <c r="A271" s="16">
        <v>7</v>
      </c>
      <c r="B271" s="10"/>
      <c r="C271" s="11" t="s">
        <v>297</v>
      </c>
      <c r="D271" s="11">
        <v>5914</v>
      </c>
      <c r="E271" s="11">
        <v>1822</v>
      </c>
      <c r="F271" s="11">
        <f t="shared" si="106"/>
        <v>4092</v>
      </c>
      <c r="G271" s="12">
        <f t="shared" si="107"/>
        <v>206990</v>
      </c>
      <c r="H271" s="12">
        <f t="shared" si="108"/>
        <v>63770</v>
      </c>
      <c r="I271" s="12">
        <f t="shared" si="109"/>
        <v>143220</v>
      </c>
      <c r="J271" s="11">
        <f t="shared" si="110"/>
        <v>120</v>
      </c>
      <c r="K271" s="11">
        <v>1</v>
      </c>
      <c r="L271" s="26">
        <v>119</v>
      </c>
      <c r="M271" s="12">
        <v>476</v>
      </c>
      <c r="N271" s="1"/>
    </row>
    <row r="272" spans="1:14" ht="14.25" customHeight="1">
      <c r="A272" s="16">
        <v>8</v>
      </c>
      <c r="B272" s="11"/>
      <c r="C272" s="11" t="s">
        <v>298</v>
      </c>
      <c r="D272" s="11">
        <f>2135-246</f>
        <v>1889</v>
      </c>
      <c r="E272" s="11">
        <f>628.5-246</f>
        <v>382.5</v>
      </c>
      <c r="F272" s="11">
        <f t="shared" si="106"/>
        <v>1506.5</v>
      </c>
      <c r="G272" s="12">
        <f t="shared" si="107"/>
        <v>66115</v>
      </c>
      <c r="H272" s="12">
        <f t="shared" si="108"/>
        <v>13387.5</v>
      </c>
      <c r="I272" s="12">
        <f t="shared" si="109"/>
        <v>52727.5</v>
      </c>
      <c r="J272" s="11">
        <f t="shared" si="110"/>
        <v>122</v>
      </c>
      <c r="K272" s="11">
        <v>1</v>
      </c>
      <c r="L272" s="26">
        <v>121</v>
      </c>
      <c r="M272" s="12">
        <v>478</v>
      </c>
      <c r="N272" s="1"/>
    </row>
    <row r="273" spans="1:14" ht="14.25" customHeight="1">
      <c r="A273" s="16">
        <v>9</v>
      </c>
      <c r="B273" s="11"/>
      <c r="C273" s="11" t="s">
        <v>299</v>
      </c>
      <c r="D273" s="11">
        <v>7365</v>
      </c>
      <c r="E273" s="11">
        <v>7365</v>
      </c>
      <c r="F273" s="12"/>
      <c r="G273" s="12">
        <f t="shared" si="107"/>
        <v>257775</v>
      </c>
      <c r="H273" s="12">
        <f t="shared" si="108"/>
        <v>257775</v>
      </c>
      <c r="I273" s="12"/>
      <c r="J273" s="12">
        <f t="shared" si="110"/>
        <v>1</v>
      </c>
      <c r="K273" s="11">
        <v>1</v>
      </c>
      <c r="L273" s="26"/>
      <c r="M273" s="12">
        <v>480</v>
      </c>
      <c r="N273" s="1"/>
    </row>
    <row r="274" spans="1:14" ht="14.25" customHeight="1">
      <c r="A274" s="16">
        <v>10</v>
      </c>
      <c r="B274" s="11"/>
      <c r="C274" s="11" t="s">
        <v>300</v>
      </c>
      <c r="D274" s="11">
        <v>2541</v>
      </c>
      <c r="E274" s="11">
        <v>2297.7</v>
      </c>
      <c r="F274" s="12">
        <f>D274-E274</f>
        <v>243.30000000000018</v>
      </c>
      <c r="G274" s="12">
        <f t="shared" si="107"/>
        <v>88935</v>
      </c>
      <c r="H274" s="12">
        <f t="shared" si="108"/>
        <v>80419.5</v>
      </c>
      <c r="I274" s="12">
        <f t="shared" si="109"/>
        <v>8515.500000000007</v>
      </c>
      <c r="J274" s="12">
        <f t="shared" si="110"/>
        <v>124</v>
      </c>
      <c r="K274" s="11">
        <v>1</v>
      </c>
      <c r="L274" s="26">
        <v>123</v>
      </c>
      <c r="M274" s="12">
        <v>480</v>
      </c>
      <c r="N274" s="1"/>
    </row>
    <row r="275" spans="1:14" ht="14.25" customHeight="1">
      <c r="A275" s="16">
        <v>11</v>
      </c>
      <c r="B275" s="11"/>
      <c r="C275" s="11" t="s">
        <v>301</v>
      </c>
      <c r="D275" s="11">
        <v>7576</v>
      </c>
      <c r="E275" s="11">
        <v>1333</v>
      </c>
      <c r="F275" s="12">
        <f>D275-E275</f>
        <v>6243</v>
      </c>
      <c r="G275" s="12">
        <f t="shared" si="107"/>
        <v>265160</v>
      </c>
      <c r="H275" s="12">
        <f t="shared" si="108"/>
        <v>46655</v>
      </c>
      <c r="I275" s="12">
        <f t="shared" si="109"/>
        <v>218505</v>
      </c>
      <c r="J275" s="12">
        <f t="shared" si="110"/>
        <v>245</v>
      </c>
      <c r="K275" s="11">
        <v>1</v>
      </c>
      <c r="L275" s="26">
        <v>244</v>
      </c>
      <c r="M275" s="12">
        <v>482</v>
      </c>
      <c r="N275" s="1"/>
    </row>
    <row r="276" spans="1:13" s="1" customFormat="1" ht="14.25" customHeight="1">
      <c r="A276" s="16">
        <v>12</v>
      </c>
      <c r="B276" s="11"/>
      <c r="C276" s="12" t="s">
        <v>302</v>
      </c>
      <c r="D276" s="12">
        <v>4910</v>
      </c>
      <c r="E276" s="12"/>
      <c r="F276" s="12">
        <f>D276-E276</f>
        <v>4910</v>
      </c>
      <c r="G276" s="12">
        <f t="shared" si="107"/>
        <v>171850</v>
      </c>
      <c r="H276" s="12"/>
      <c r="I276" s="12">
        <f t="shared" si="109"/>
        <v>171850</v>
      </c>
      <c r="J276" s="12">
        <v>190</v>
      </c>
      <c r="K276" s="12"/>
      <c r="L276" s="18">
        <v>190</v>
      </c>
      <c r="M276" s="12">
        <v>486</v>
      </c>
    </row>
    <row r="277" spans="1:14" ht="14.25" customHeight="1">
      <c r="A277" s="16">
        <v>13</v>
      </c>
      <c r="B277" s="11"/>
      <c r="C277" s="11" t="s">
        <v>303</v>
      </c>
      <c r="D277" s="11">
        <v>2909</v>
      </c>
      <c r="E277" s="12">
        <v>722.9</v>
      </c>
      <c r="F277" s="12">
        <f>D277-E277</f>
        <v>2186.1</v>
      </c>
      <c r="G277" s="12">
        <f t="shared" si="107"/>
        <v>101815</v>
      </c>
      <c r="H277" s="12">
        <f t="shared" si="108"/>
        <v>25301.5</v>
      </c>
      <c r="I277" s="12">
        <f t="shared" si="109"/>
        <v>76513.5</v>
      </c>
      <c r="J277" s="12">
        <f>K277+L277</f>
        <v>174</v>
      </c>
      <c r="K277" s="12">
        <v>1</v>
      </c>
      <c r="L277" s="18">
        <v>173</v>
      </c>
      <c r="M277" s="12">
        <v>490</v>
      </c>
      <c r="N277" s="1"/>
    </row>
    <row r="278" spans="1:14" ht="14.25" customHeight="1">
      <c r="A278" s="16">
        <v>14</v>
      </c>
      <c r="B278" s="11"/>
      <c r="C278" s="11" t="s">
        <v>304</v>
      </c>
      <c r="D278" s="11">
        <v>3833</v>
      </c>
      <c r="E278" s="12">
        <v>3833</v>
      </c>
      <c r="F278" s="12"/>
      <c r="G278" s="12">
        <f t="shared" si="107"/>
        <v>134155</v>
      </c>
      <c r="H278" s="12">
        <f t="shared" si="108"/>
        <v>134155</v>
      </c>
      <c r="I278" s="12"/>
      <c r="J278" s="12">
        <f>K278+L278</f>
        <v>1</v>
      </c>
      <c r="K278" s="12">
        <v>1</v>
      </c>
      <c r="L278" s="18"/>
      <c r="M278" s="12">
        <v>493</v>
      </c>
      <c r="N278" s="1"/>
    </row>
    <row r="279" spans="1:14" ht="14.25" customHeight="1">
      <c r="A279" s="13" t="s">
        <v>305</v>
      </c>
      <c r="B279" s="15" t="s">
        <v>306</v>
      </c>
      <c r="C279" s="15">
        <v>7</v>
      </c>
      <c r="D279" s="15">
        <f aca="true" t="shared" si="111" ref="D279:L279">SUM(D280:D286)</f>
        <v>42100</v>
      </c>
      <c r="E279" s="15">
        <f t="shared" si="111"/>
        <v>12700.999999999998</v>
      </c>
      <c r="F279" s="15">
        <f t="shared" si="111"/>
        <v>29399</v>
      </c>
      <c r="G279" s="15">
        <f t="shared" si="111"/>
        <v>1473500</v>
      </c>
      <c r="H279" s="15">
        <f t="shared" si="111"/>
        <v>444535</v>
      </c>
      <c r="I279" s="15">
        <f t="shared" si="111"/>
        <v>1028965</v>
      </c>
      <c r="J279" s="15">
        <f t="shared" si="111"/>
        <v>826</v>
      </c>
      <c r="K279" s="15">
        <f t="shared" si="111"/>
        <v>7</v>
      </c>
      <c r="L279" s="15">
        <f t="shared" si="111"/>
        <v>819</v>
      </c>
      <c r="M279" s="12"/>
      <c r="N279" s="1"/>
    </row>
    <row r="280" spans="1:14" ht="14.25" customHeight="1">
      <c r="A280" s="10">
        <v>1</v>
      </c>
      <c r="B280" s="12"/>
      <c r="C280" s="11" t="s">
        <v>307</v>
      </c>
      <c r="D280" s="12">
        <v>3416</v>
      </c>
      <c r="E280" s="12">
        <v>9</v>
      </c>
      <c r="F280" s="12">
        <f aca="true" t="shared" si="112" ref="F280:F286">D280-E280</f>
        <v>3407</v>
      </c>
      <c r="G280" s="12">
        <f>D280*35</f>
        <v>119560</v>
      </c>
      <c r="H280" s="12">
        <f>E280*35</f>
        <v>315</v>
      </c>
      <c r="I280" s="12">
        <f>F280*35</f>
        <v>119245</v>
      </c>
      <c r="J280" s="12">
        <f aca="true" t="shared" si="113" ref="J280:J286">K280+L280</f>
        <v>98</v>
      </c>
      <c r="K280" s="12">
        <v>1</v>
      </c>
      <c r="L280" s="18">
        <v>97</v>
      </c>
      <c r="M280" s="12">
        <v>494</v>
      </c>
      <c r="N280" s="1"/>
    </row>
    <row r="281" spans="1:14" ht="14.25" customHeight="1">
      <c r="A281" s="10">
        <v>2</v>
      </c>
      <c r="B281" s="12"/>
      <c r="C281" s="11" t="s">
        <v>308</v>
      </c>
      <c r="D281" s="12">
        <v>7640</v>
      </c>
      <c r="E281" s="12">
        <v>3342</v>
      </c>
      <c r="F281" s="12">
        <f t="shared" si="112"/>
        <v>4298</v>
      </c>
      <c r="G281" s="12">
        <f aca="true" t="shared" si="114" ref="G281:G286">D281*35</f>
        <v>267400</v>
      </c>
      <c r="H281" s="12">
        <f aca="true" t="shared" si="115" ref="H281:H286">E281*35</f>
        <v>116970</v>
      </c>
      <c r="I281" s="12">
        <f aca="true" t="shared" si="116" ref="I281:I286">F281*35</f>
        <v>150430</v>
      </c>
      <c r="J281" s="12">
        <f t="shared" si="113"/>
        <v>102</v>
      </c>
      <c r="K281" s="12">
        <v>1</v>
      </c>
      <c r="L281" s="18">
        <v>101</v>
      </c>
      <c r="M281" s="12">
        <v>495</v>
      </c>
      <c r="N281" s="1"/>
    </row>
    <row r="282" spans="1:14" ht="14.25" customHeight="1">
      <c r="A282" s="10">
        <v>3</v>
      </c>
      <c r="B282" s="12"/>
      <c r="C282" s="11" t="s">
        <v>309</v>
      </c>
      <c r="D282" s="12">
        <v>11676</v>
      </c>
      <c r="E282" s="12">
        <v>6003.3</v>
      </c>
      <c r="F282" s="12">
        <f t="shared" si="112"/>
        <v>5672.7</v>
      </c>
      <c r="G282" s="12">
        <f t="shared" si="114"/>
        <v>408660</v>
      </c>
      <c r="H282" s="12">
        <f t="shared" si="115"/>
        <v>210115.5</v>
      </c>
      <c r="I282" s="12">
        <f t="shared" si="116"/>
        <v>198544.5</v>
      </c>
      <c r="J282" s="12">
        <f t="shared" si="113"/>
        <v>105</v>
      </c>
      <c r="K282" s="12">
        <v>1</v>
      </c>
      <c r="L282" s="18">
        <v>104</v>
      </c>
      <c r="M282" s="12">
        <v>497</v>
      </c>
      <c r="N282" s="1"/>
    </row>
    <row r="283" spans="1:14" ht="14.25" customHeight="1">
      <c r="A283" s="10">
        <v>4</v>
      </c>
      <c r="B283" s="11"/>
      <c r="C283" s="11" t="s">
        <v>310</v>
      </c>
      <c r="D283" s="16">
        <v>4828</v>
      </c>
      <c r="E283" s="16">
        <v>820.3</v>
      </c>
      <c r="F283" s="12">
        <f t="shared" si="112"/>
        <v>4007.7</v>
      </c>
      <c r="G283" s="12">
        <f t="shared" si="114"/>
        <v>168980</v>
      </c>
      <c r="H283" s="12">
        <f t="shared" si="115"/>
        <v>28710.5</v>
      </c>
      <c r="I283" s="12">
        <f t="shared" si="116"/>
        <v>140269.5</v>
      </c>
      <c r="J283" s="12">
        <f t="shared" si="113"/>
        <v>124</v>
      </c>
      <c r="K283" s="12">
        <v>1</v>
      </c>
      <c r="L283" s="18">
        <v>123</v>
      </c>
      <c r="M283" s="12">
        <v>499</v>
      </c>
      <c r="N283" s="1"/>
    </row>
    <row r="284" spans="1:14" ht="14.25" customHeight="1">
      <c r="A284" s="10">
        <v>5</v>
      </c>
      <c r="B284" s="12"/>
      <c r="C284" s="12" t="s">
        <v>311</v>
      </c>
      <c r="D284" s="12">
        <v>5305</v>
      </c>
      <c r="E284" s="12">
        <v>2215</v>
      </c>
      <c r="F284" s="12">
        <f t="shared" si="112"/>
        <v>3090</v>
      </c>
      <c r="G284" s="12">
        <f t="shared" si="114"/>
        <v>185675</v>
      </c>
      <c r="H284" s="12">
        <f t="shared" si="115"/>
        <v>77525</v>
      </c>
      <c r="I284" s="12">
        <f t="shared" si="116"/>
        <v>108150</v>
      </c>
      <c r="J284" s="12">
        <f t="shared" si="113"/>
        <v>117</v>
      </c>
      <c r="K284" s="12">
        <v>1</v>
      </c>
      <c r="L284" s="18">
        <v>116</v>
      </c>
      <c r="M284" s="12">
        <v>501</v>
      </c>
      <c r="N284" s="1"/>
    </row>
    <row r="285" spans="1:14" ht="14.25" customHeight="1">
      <c r="A285" s="10">
        <v>6</v>
      </c>
      <c r="B285" s="12"/>
      <c r="C285" s="12" t="s">
        <v>312</v>
      </c>
      <c r="D285" s="12">
        <v>4003</v>
      </c>
      <c r="E285" s="12">
        <v>297.3</v>
      </c>
      <c r="F285" s="12">
        <f t="shared" si="112"/>
        <v>3705.7</v>
      </c>
      <c r="G285" s="12">
        <f t="shared" si="114"/>
        <v>140105</v>
      </c>
      <c r="H285" s="12">
        <f t="shared" si="115"/>
        <v>10405.5</v>
      </c>
      <c r="I285" s="12">
        <f t="shared" si="116"/>
        <v>129699.5</v>
      </c>
      <c r="J285" s="12">
        <f t="shared" si="113"/>
        <v>158</v>
      </c>
      <c r="K285" s="12">
        <v>1</v>
      </c>
      <c r="L285" s="18">
        <v>157</v>
      </c>
      <c r="M285" s="12">
        <v>503</v>
      </c>
      <c r="N285" s="1"/>
    </row>
    <row r="286" spans="1:14" ht="14.25" customHeight="1">
      <c r="A286" s="10">
        <v>7</v>
      </c>
      <c r="B286" s="12"/>
      <c r="C286" s="12" t="s">
        <v>313</v>
      </c>
      <c r="D286" s="12">
        <v>5232</v>
      </c>
      <c r="E286" s="12">
        <v>14.1</v>
      </c>
      <c r="F286" s="12">
        <f t="shared" si="112"/>
        <v>5217.9</v>
      </c>
      <c r="G286" s="12">
        <f t="shared" si="114"/>
        <v>183120</v>
      </c>
      <c r="H286" s="12">
        <f t="shared" si="115"/>
        <v>493.5</v>
      </c>
      <c r="I286" s="12">
        <f t="shared" si="116"/>
        <v>182626.5</v>
      </c>
      <c r="J286" s="12">
        <f t="shared" si="113"/>
        <v>122</v>
      </c>
      <c r="K286" s="12">
        <v>1</v>
      </c>
      <c r="L286" s="18">
        <v>121</v>
      </c>
      <c r="M286" s="12">
        <v>506</v>
      </c>
      <c r="N286" s="1"/>
    </row>
    <row r="287" spans="1:14" ht="14.25" customHeight="1">
      <c r="A287" s="15" t="s">
        <v>314</v>
      </c>
      <c r="B287" s="15" t="s">
        <v>315</v>
      </c>
      <c r="C287" s="15">
        <v>18</v>
      </c>
      <c r="D287" s="15">
        <f>SUM(D288:D305)</f>
        <v>48283</v>
      </c>
      <c r="E287" s="15">
        <f aca="true" t="shared" si="117" ref="E287:L287">SUM(E288:E305)</f>
        <v>27784.5</v>
      </c>
      <c r="F287" s="15">
        <f t="shared" si="117"/>
        <v>20498.5</v>
      </c>
      <c r="G287" s="15">
        <f t="shared" si="117"/>
        <v>1689905</v>
      </c>
      <c r="H287" s="15">
        <f t="shared" si="117"/>
        <v>972457.5</v>
      </c>
      <c r="I287" s="15">
        <f t="shared" si="117"/>
        <v>717447.5</v>
      </c>
      <c r="J287" s="15">
        <f t="shared" si="117"/>
        <v>943</v>
      </c>
      <c r="K287" s="15">
        <f t="shared" si="117"/>
        <v>15</v>
      </c>
      <c r="L287" s="15">
        <f t="shared" si="117"/>
        <v>928</v>
      </c>
      <c r="M287" s="12"/>
      <c r="N287" s="1"/>
    </row>
    <row r="288" spans="1:14" ht="14.25" customHeight="1">
      <c r="A288" s="16">
        <v>1</v>
      </c>
      <c r="B288" s="11"/>
      <c r="C288" s="11" t="s">
        <v>316</v>
      </c>
      <c r="D288" s="11">
        <v>11592</v>
      </c>
      <c r="E288" s="12">
        <v>6822.3</v>
      </c>
      <c r="F288" s="12">
        <f aca="true" t="shared" si="118" ref="F288:F294">D288-E288</f>
        <v>4769.7</v>
      </c>
      <c r="G288" s="12">
        <f>D288*35</f>
        <v>405720</v>
      </c>
      <c r="H288" s="12">
        <f>E288*35</f>
        <v>238780.5</v>
      </c>
      <c r="I288" s="12">
        <f>F288*35</f>
        <v>166939.5</v>
      </c>
      <c r="J288" s="12">
        <f>K288+L288</f>
        <v>260</v>
      </c>
      <c r="K288" s="12">
        <v>1</v>
      </c>
      <c r="L288" s="18">
        <v>259</v>
      </c>
      <c r="M288" s="12">
        <v>509</v>
      </c>
      <c r="N288" s="1"/>
    </row>
    <row r="289" spans="1:14" ht="14.25" customHeight="1">
      <c r="A289" s="16">
        <v>2</v>
      </c>
      <c r="B289" s="11"/>
      <c r="C289" s="11" t="s">
        <v>317</v>
      </c>
      <c r="D289" s="11">
        <v>1497</v>
      </c>
      <c r="E289" s="12">
        <v>568.4</v>
      </c>
      <c r="F289" s="12">
        <f t="shared" si="118"/>
        <v>928.6</v>
      </c>
      <c r="G289" s="12">
        <f aca="true" t="shared" si="119" ref="G289:G305">D289*35</f>
        <v>52395</v>
      </c>
      <c r="H289" s="12">
        <f aca="true" t="shared" si="120" ref="H289:H305">E289*35</f>
        <v>19894</v>
      </c>
      <c r="I289" s="12">
        <f aca="true" t="shared" si="121" ref="I289:I305">F289*35</f>
        <v>32501</v>
      </c>
      <c r="J289" s="12">
        <f aca="true" t="shared" si="122" ref="J289:J305">K289+L289</f>
        <v>93</v>
      </c>
      <c r="K289" s="12">
        <v>1</v>
      </c>
      <c r="L289" s="18">
        <v>92</v>
      </c>
      <c r="M289" s="12">
        <v>513</v>
      </c>
      <c r="N289" s="1"/>
    </row>
    <row r="290" spans="1:14" ht="14.25" customHeight="1">
      <c r="A290" s="16">
        <v>3</v>
      </c>
      <c r="B290" s="11"/>
      <c r="C290" s="11" t="s">
        <v>318</v>
      </c>
      <c r="D290" s="11">
        <v>1620</v>
      </c>
      <c r="E290" s="12">
        <v>1611</v>
      </c>
      <c r="F290" s="12">
        <f t="shared" si="118"/>
        <v>9</v>
      </c>
      <c r="G290" s="12">
        <f t="shared" si="119"/>
        <v>56700</v>
      </c>
      <c r="H290" s="12">
        <f t="shared" si="120"/>
        <v>56385</v>
      </c>
      <c r="I290" s="12">
        <f t="shared" si="121"/>
        <v>315</v>
      </c>
      <c r="J290" s="12">
        <f t="shared" si="122"/>
        <v>3</v>
      </c>
      <c r="K290" s="12">
        <v>1</v>
      </c>
      <c r="L290" s="18">
        <v>2</v>
      </c>
      <c r="M290" s="12">
        <v>515</v>
      </c>
      <c r="N290" s="1"/>
    </row>
    <row r="291" spans="1:14" ht="14.25" customHeight="1">
      <c r="A291" s="16">
        <v>4</v>
      </c>
      <c r="B291" s="11"/>
      <c r="C291" s="11" t="s">
        <v>319</v>
      </c>
      <c r="D291" s="11">
        <v>3267</v>
      </c>
      <c r="E291" s="12"/>
      <c r="F291" s="12">
        <f t="shared" si="118"/>
        <v>3267</v>
      </c>
      <c r="G291" s="12">
        <f t="shared" si="119"/>
        <v>114345</v>
      </c>
      <c r="H291" s="12"/>
      <c r="I291" s="12">
        <f t="shared" si="121"/>
        <v>114345</v>
      </c>
      <c r="J291" s="12">
        <f t="shared" si="122"/>
        <v>106</v>
      </c>
      <c r="K291" s="12"/>
      <c r="L291" s="18">
        <v>106</v>
      </c>
      <c r="M291" s="12">
        <v>515</v>
      </c>
      <c r="N291" s="1"/>
    </row>
    <row r="292" spans="1:14" ht="14.25" customHeight="1">
      <c r="A292" s="16">
        <v>5</v>
      </c>
      <c r="B292" s="12"/>
      <c r="C292" s="12" t="s">
        <v>320</v>
      </c>
      <c r="D292" s="12">
        <v>3093</v>
      </c>
      <c r="E292" s="12">
        <v>1309</v>
      </c>
      <c r="F292" s="12">
        <f t="shared" si="118"/>
        <v>1784</v>
      </c>
      <c r="G292" s="12">
        <f t="shared" si="119"/>
        <v>108255</v>
      </c>
      <c r="H292" s="12">
        <f t="shared" si="120"/>
        <v>45815</v>
      </c>
      <c r="I292" s="12">
        <f t="shared" si="121"/>
        <v>62440</v>
      </c>
      <c r="J292" s="12">
        <f t="shared" si="122"/>
        <v>2</v>
      </c>
      <c r="K292" s="12">
        <v>1</v>
      </c>
      <c r="L292" s="18">
        <v>1</v>
      </c>
      <c r="M292" s="12">
        <v>517</v>
      </c>
      <c r="N292" s="1"/>
    </row>
    <row r="293" spans="1:14" ht="14.25" customHeight="1">
      <c r="A293" s="16">
        <v>6</v>
      </c>
      <c r="B293" s="12"/>
      <c r="C293" s="12" t="s">
        <v>321</v>
      </c>
      <c r="D293" s="12">
        <v>3974</v>
      </c>
      <c r="E293" s="12">
        <v>573.5</v>
      </c>
      <c r="F293" s="12">
        <f t="shared" si="118"/>
        <v>3400.5</v>
      </c>
      <c r="G293" s="12">
        <f t="shared" si="119"/>
        <v>139090</v>
      </c>
      <c r="H293" s="12">
        <f t="shared" si="120"/>
        <v>20072.5</v>
      </c>
      <c r="I293" s="12">
        <f t="shared" si="121"/>
        <v>119017.5</v>
      </c>
      <c r="J293" s="12">
        <f t="shared" si="122"/>
        <v>120</v>
      </c>
      <c r="K293" s="12">
        <v>1</v>
      </c>
      <c r="L293" s="18">
        <v>119</v>
      </c>
      <c r="M293" s="12">
        <v>517</v>
      </c>
      <c r="N293" s="1"/>
    </row>
    <row r="294" spans="1:14" ht="14.25" customHeight="1">
      <c r="A294" s="16">
        <v>7</v>
      </c>
      <c r="B294" s="12"/>
      <c r="C294" s="12" t="s">
        <v>322</v>
      </c>
      <c r="D294" s="12">
        <v>311</v>
      </c>
      <c r="E294" s="12"/>
      <c r="F294" s="12">
        <f t="shared" si="118"/>
        <v>311</v>
      </c>
      <c r="G294" s="12">
        <f t="shared" si="119"/>
        <v>10885</v>
      </c>
      <c r="H294" s="12"/>
      <c r="I294" s="12">
        <f t="shared" si="121"/>
        <v>10885</v>
      </c>
      <c r="J294" s="12">
        <f t="shared" si="122"/>
        <v>4</v>
      </c>
      <c r="K294" s="12"/>
      <c r="L294" s="18">
        <v>4</v>
      </c>
      <c r="M294" s="12">
        <v>519</v>
      </c>
      <c r="N294" s="1"/>
    </row>
    <row r="295" spans="1:14" ht="14.25" customHeight="1">
      <c r="A295" s="16">
        <v>8</v>
      </c>
      <c r="B295" s="12"/>
      <c r="C295" s="12" t="s">
        <v>323</v>
      </c>
      <c r="D295" s="12">
        <v>1178</v>
      </c>
      <c r="E295" s="12">
        <v>1178</v>
      </c>
      <c r="F295" s="12"/>
      <c r="G295" s="12">
        <f t="shared" si="119"/>
        <v>41230</v>
      </c>
      <c r="H295" s="12">
        <f t="shared" si="120"/>
        <v>41230</v>
      </c>
      <c r="I295" s="12"/>
      <c r="J295" s="12">
        <f t="shared" si="122"/>
        <v>1</v>
      </c>
      <c r="K295" s="12">
        <v>1</v>
      </c>
      <c r="L295" s="18"/>
      <c r="M295" s="12">
        <v>519</v>
      </c>
      <c r="N295" s="1"/>
    </row>
    <row r="296" spans="1:14" ht="14.25" customHeight="1">
      <c r="A296" s="16">
        <v>9</v>
      </c>
      <c r="B296" s="12"/>
      <c r="C296" s="12" t="s">
        <v>324</v>
      </c>
      <c r="D296" s="12">
        <v>2867</v>
      </c>
      <c r="E296" s="12">
        <v>667.3</v>
      </c>
      <c r="F296" s="12">
        <f>D296-E296</f>
        <v>2199.7</v>
      </c>
      <c r="G296" s="12">
        <f t="shared" si="119"/>
        <v>100345</v>
      </c>
      <c r="H296" s="12">
        <f t="shared" si="120"/>
        <v>23355.5</v>
      </c>
      <c r="I296" s="12">
        <f t="shared" si="121"/>
        <v>76989.5</v>
      </c>
      <c r="J296" s="12">
        <f t="shared" si="122"/>
        <v>121</v>
      </c>
      <c r="K296" s="12">
        <v>1</v>
      </c>
      <c r="L296" s="18">
        <v>120</v>
      </c>
      <c r="M296" s="12">
        <v>519</v>
      </c>
      <c r="N296" s="1"/>
    </row>
    <row r="297" spans="1:14" ht="14.25" customHeight="1">
      <c r="A297" s="16">
        <v>10</v>
      </c>
      <c r="B297" s="12"/>
      <c r="C297" s="12" t="s">
        <v>325</v>
      </c>
      <c r="D297" s="12">
        <v>2167</v>
      </c>
      <c r="E297" s="12">
        <v>2167</v>
      </c>
      <c r="F297" s="12"/>
      <c r="G297" s="12">
        <f t="shared" si="119"/>
        <v>75845</v>
      </c>
      <c r="H297" s="12">
        <f t="shared" si="120"/>
        <v>75845</v>
      </c>
      <c r="I297" s="12"/>
      <c r="J297" s="12">
        <f t="shared" si="122"/>
        <v>1</v>
      </c>
      <c r="K297" s="12">
        <v>1</v>
      </c>
      <c r="L297" s="18"/>
      <c r="M297" s="12">
        <v>521</v>
      </c>
      <c r="N297" s="1"/>
    </row>
    <row r="298" spans="1:14" ht="14.25" customHeight="1">
      <c r="A298" s="16">
        <v>11</v>
      </c>
      <c r="B298" s="12"/>
      <c r="C298" s="12" t="s">
        <v>326</v>
      </c>
      <c r="D298" s="12">
        <v>2610</v>
      </c>
      <c r="E298" s="12">
        <v>2610</v>
      </c>
      <c r="F298" s="12"/>
      <c r="G298" s="12">
        <f t="shared" si="119"/>
        <v>91350</v>
      </c>
      <c r="H298" s="12">
        <f t="shared" si="120"/>
        <v>91350</v>
      </c>
      <c r="I298" s="12"/>
      <c r="J298" s="12">
        <f t="shared" si="122"/>
        <v>1</v>
      </c>
      <c r="K298" s="12">
        <v>1</v>
      </c>
      <c r="L298" s="18"/>
      <c r="M298" s="12">
        <v>521</v>
      </c>
      <c r="N298" s="1"/>
    </row>
    <row r="299" spans="1:14" ht="14.25" customHeight="1">
      <c r="A299" s="16">
        <v>12</v>
      </c>
      <c r="B299" s="12"/>
      <c r="C299" s="12" t="s">
        <v>327</v>
      </c>
      <c r="D299" s="12">
        <v>2127</v>
      </c>
      <c r="E299" s="12">
        <v>1727</v>
      </c>
      <c r="F299" s="12">
        <f>D299-E299</f>
        <v>400</v>
      </c>
      <c r="G299" s="12">
        <f t="shared" si="119"/>
        <v>74445</v>
      </c>
      <c r="H299" s="12">
        <f t="shared" si="120"/>
        <v>60445</v>
      </c>
      <c r="I299" s="12">
        <f t="shared" si="121"/>
        <v>14000</v>
      </c>
      <c r="J299" s="12">
        <f t="shared" si="122"/>
        <v>38</v>
      </c>
      <c r="K299" s="12">
        <v>1</v>
      </c>
      <c r="L299" s="18">
        <v>37</v>
      </c>
      <c r="M299" s="12">
        <v>521</v>
      </c>
      <c r="N299" s="1"/>
    </row>
    <row r="300" spans="1:14" ht="14.25" customHeight="1">
      <c r="A300" s="16">
        <v>13</v>
      </c>
      <c r="B300" s="15"/>
      <c r="C300" s="12" t="s">
        <v>328</v>
      </c>
      <c r="D300" s="12">
        <v>3050</v>
      </c>
      <c r="E300" s="12">
        <v>3050</v>
      </c>
      <c r="F300" s="12"/>
      <c r="G300" s="12">
        <f t="shared" si="119"/>
        <v>106750</v>
      </c>
      <c r="H300" s="12">
        <f t="shared" si="120"/>
        <v>106750</v>
      </c>
      <c r="I300" s="12"/>
      <c r="J300" s="12">
        <f t="shared" si="122"/>
        <v>1</v>
      </c>
      <c r="K300" s="12">
        <v>1</v>
      </c>
      <c r="L300" s="21"/>
      <c r="M300" s="12">
        <v>522</v>
      </c>
      <c r="N300" s="1"/>
    </row>
    <row r="301" spans="1:14" ht="14.25" customHeight="1">
      <c r="A301" s="16">
        <v>14</v>
      </c>
      <c r="B301" s="12"/>
      <c r="C301" s="12" t="s">
        <v>329</v>
      </c>
      <c r="D301" s="12">
        <v>1544</v>
      </c>
      <c r="E301" s="12">
        <v>586</v>
      </c>
      <c r="F301" s="12">
        <f>D301-E301</f>
        <v>958</v>
      </c>
      <c r="G301" s="12">
        <f t="shared" si="119"/>
        <v>54040</v>
      </c>
      <c r="H301" s="12">
        <f t="shared" si="120"/>
        <v>20510</v>
      </c>
      <c r="I301" s="12">
        <f t="shared" si="121"/>
        <v>33530</v>
      </c>
      <c r="J301" s="12">
        <f t="shared" si="122"/>
        <v>5</v>
      </c>
      <c r="K301" s="12">
        <v>1</v>
      </c>
      <c r="L301" s="18">
        <v>4</v>
      </c>
      <c r="M301" s="12">
        <v>522</v>
      </c>
      <c r="N301" s="1"/>
    </row>
    <row r="302" spans="1:14" ht="14.25" customHeight="1">
      <c r="A302" s="16">
        <v>15</v>
      </c>
      <c r="B302" s="12"/>
      <c r="C302" s="12" t="s">
        <v>330</v>
      </c>
      <c r="D302" s="12">
        <v>2541</v>
      </c>
      <c r="E302" s="12">
        <v>2541</v>
      </c>
      <c r="F302" s="12"/>
      <c r="G302" s="12">
        <f t="shared" si="119"/>
        <v>88935</v>
      </c>
      <c r="H302" s="12">
        <f t="shared" si="120"/>
        <v>88935</v>
      </c>
      <c r="I302" s="12"/>
      <c r="J302" s="12">
        <f t="shared" si="122"/>
        <v>1</v>
      </c>
      <c r="K302" s="12">
        <v>1</v>
      </c>
      <c r="L302" s="18"/>
      <c r="M302" s="12">
        <v>522</v>
      </c>
      <c r="N302" s="1"/>
    </row>
    <row r="303" spans="1:14" ht="14.25" customHeight="1">
      <c r="A303" s="16">
        <v>16</v>
      </c>
      <c r="B303" s="12"/>
      <c r="C303" s="12" t="s">
        <v>331</v>
      </c>
      <c r="D303" s="12">
        <v>916</v>
      </c>
      <c r="E303" s="12"/>
      <c r="F303" s="12">
        <f>D303-E303</f>
        <v>916</v>
      </c>
      <c r="G303" s="12">
        <f t="shared" si="119"/>
        <v>32060</v>
      </c>
      <c r="H303" s="12"/>
      <c r="I303" s="12">
        <f t="shared" si="121"/>
        <v>32060</v>
      </c>
      <c r="J303" s="12">
        <f t="shared" si="122"/>
        <v>36</v>
      </c>
      <c r="K303" s="12">
        <v>1</v>
      </c>
      <c r="L303" s="18">
        <v>35</v>
      </c>
      <c r="M303" s="12">
        <v>522</v>
      </c>
      <c r="N303" s="1"/>
    </row>
    <row r="304" spans="1:14" ht="14.25" customHeight="1">
      <c r="A304" s="16">
        <v>17</v>
      </c>
      <c r="B304" s="12"/>
      <c r="C304" s="12" t="s">
        <v>332</v>
      </c>
      <c r="D304" s="12">
        <v>290</v>
      </c>
      <c r="E304" s="12"/>
      <c r="F304" s="12">
        <f>D304-E304</f>
        <v>290</v>
      </c>
      <c r="G304" s="12">
        <f t="shared" si="119"/>
        <v>10150</v>
      </c>
      <c r="H304" s="12"/>
      <c r="I304" s="12">
        <f t="shared" si="121"/>
        <v>10150</v>
      </c>
      <c r="J304" s="12">
        <f t="shared" si="122"/>
        <v>32</v>
      </c>
      <c r="K304" s="12"/>
      <c r="L304" s="18">
        <v>32</v>
      </c>
      <c r="M304" s="12">
        <v>522</v>
      </c>
      <c r="N304" s="1"/>
    </row>
    <row r="305" spans="1:14" ht="14.25" customHeight="1">
      <c r="A305" s="16">
        <v>18</v>
      </c>
      <c r="B305" s="12"/>
      <c r="C305" s="12" t="s">
        <v>333</v>
      </c>
      <c r="D305" s="12">
        <v>3639</v>
      </c>
      <c r="E305" s="12">
        <v>2374</v>
      </c>
      <c r="F305" s="12">
        <f>D305-E305</f>
        <v>1265</v>
      </c>
      <c r="G305" s="12">
        <f t="shared" si="119"/>
        <v>127365</v>
      </c>
      <c r="H305" s="12">
        <f t="shared" si="120"/>
        <v>83090</v>
      </c>
      <c r="I305" s="12">
        <f t="shared" si="121"/>
        <v>44275</v>
      </c>
      <c r="J305" s="12">
        <f t="shared" si="122"/>
        <v>118</v>
      </c>
      <c r="K305" s="12">
        <v>1</v>
      </c>
      <c r="L305" s="18">
        <v>117</v>
      </c>
      <c r="M305" s="12">
        <v>523</v>
      </c>
      <c r="N305" s="1"/>
    </row>
    <row r="306" spans="1:14" ht="14.25" customHeight="1">
      <c r="A306" s="13" t="s">
        <v>334</v>
      </c>
      <c r="B306" s="14" t="s">
        <v>335</v>
      </c>
      <c r="C306" s="14">
        <v>4</v>
      </c>
      <c r="D306" s="14">
        <f aca="true" t="shared" si="123" ref="D306:L306">SUM(D307:D310)</f>
        <v>19793</v>
      </c>
      <c r="E306" s="14">
        <f t="shared" si="123"/>
        <v>18864.7</v>
      </c>
      <c r="F306" s="14">
        <f t="shared" si="123"/>
        <v>928.3</v>
      </c>
      <c r="G306" s="14">
        <f t="shared" si="123"/>
        <v>692755</v>
      </c>
      <c r="H306" s="14">
        <f t="shared" si="123"/>
        <v>660264.5</v>
      </c>
      <c r="I306" s="14">
        <f t="shared" si="123"/>
        <v>32490.5</v>
      </c>
      <c r="J306" s="14">
        <f t="shared" si="123"/>
        <v>89</v>
      </c>
      <c r="K306" s="14">
        <f t="shared" si="123"/>
        <v>4</v>
      </c>
      <c r="L306" s="14">
        <f t="shared" si="123"/>
        <v>85</v>
      </c>
      <c r="M306" s="12"/>
      <c r="N306" s="1"/>
    </row>
    <row r="307" spans="1:14" ht="14.25" customHeight="1">
      <c r="A307" s="16">
        <v>1</v>
      </c>
      <c r="B307" s="11"/>
      <c r="C307" s="11" t="s">
        <v>336</v>
      </c>
      <c r="D307" s="11">
        <v>1381</v>
      </c>
      <c r="E307" s="12">
        <v>452.7</v>
      </c>
      <c r="F307" s="12">
        <f>D307-E307</f>
        <v>928.3</v>
      </c>
      <c r="G307" s="12">
        <f>D307*35</f>
        <v>48335</v>
      </c>
      <c r="H307" s="12">
        <f>E307*35</f>
        <v>15844.5</v>
      </c>
      <c r="I307" s="12">
        <f>F307*35</f>
        <v>32490.5</v>
      </c>
      <c r="J307" s="12">
        <v>86</v>
      </c>
      <c r="K307" s="12">
        <v>1</v>
      </c>
      <c r="L307" s="12">
        <v>85</v>
      </c>
      <c r="M307" s="12">
        <v>526</v>
      </c>
      <c r="N307" s="1"/>
    </row>
    <row r="308" spans="1:14" ht="14.25" customHeight="1">
      <c r="A308" s="16">
        <v>2</v>
      </c>
      <c r="B308" s="11"/>
      <c r="C308" s="11" t="s">
        <v>337</v>
      </c>
      <c r="D308" s="11">
        <v>9185</v>
      </c>
      <c r="E308" s="12">
        <v>9185</v>
      </c>
      <c r="F308" s="12"/>
      <c r="G308" s="12">
        <f aca="true" t="shared" si="124" ref="G308:H310">D308*35</f>
        <v>321475</v>
      </c>
      <c r="H308" s="12">
        <f t="shared" si="124"/>
        <v>321475</v>
      </c>
      <c r="I308" s="12"/>
      <c r="J308" s="12">
        <v>1</v>
      </c>
      <c r="K308" s="12">
        <v>1</v>
      </c>
      <c r="L308" s="12"/>
      <c r="M308" s="12">
        <v>527</v>
      </c>
      <c r="N308" s="1"/>
    </row>
    <row r="309" spans="1:14" ht="14.25" customHeight="1">
      <c r="A309" s="16">
        <v>3</v>
      </c>
      <c r="B309" s="11"/>
      <c r="C309" s="11" t="s">
        <v>338</v>
      </c>
      <c r="D309" s="11">
        <v>4856</v>
      </c>
      <c r="E309" s="11">
        <v>4856</v>
      </c>
      <c r="F309" s="11"/>
      <c r="G309" s="12">
        <f t="shared" si="124"/>
        <v>169960</v>
      </c>
      <c r="H309" s="12">
        <f t="shared" si="124"/>
        <v>169960</v>
      </c>
      <c r="I309" s="12"/>
      <c r="J309" s="12">
        <v>1</v>
      </c>
      <c r="K309" s="12">
        <v>1</v>
      </c>
      <c r="L309" s="12"/>
      <c r="M309" s="12">
        <v>527</v>
      </c>
      <c r="N309" s="1"/>
    </row>
    <row r="310" spans="1:14" ht="14.25" customHeight="1">
      <c r="A310" s="16">
        <v>4</v>
      </c>
      <c r="B310" s="11"/>
      <c r="C310" s="11" t="s">
        <v>339</v>
      </c>
      <c r="D310" s="11">
        <v>4371</v>
      </c>
      <c r="E310" s="12">
        <v>4371</v>
      </c>
      <c r="F310" s="12"/>
      <c r="G310" s="12">
        <f t="shared" si="124"/>
        <v>152985</v>
      </c>
      <c r="H310" s="12">
        <f t="shared" si="124"/>
        <v>152985</v>
      </c>
      <c r="I310" s="12"/>
      <c r="J310" s="12">
        <v>1</v>
      </c>
      <c r="K310" s="12">
        <v>1</v>
      </c>
      <c r="L310" s="12"/>
      <c r="M310" s="12">
        <v>527</v>
      </c>
      <c r="N310" s="1"/>
    </row>
    <row r="311" spans="1:14" ht="14.25" customHeight="1">
      <c r="A311" s="20" t="s">
        <v>340</v>
      </c>
      <c r="B311" s="14" t="s">
        <v>341</v>
      </c>
      <c r="C311" s="14">
        <v>13</v>
      </c>
      <c r="D311" s="14">
        <f>SUM(D312:D324)</f>
        <v>35429</v>
      </c>
      <c r="E311" s="14">
        <f aca="true" t="shared" si="125" ref="E311:L311">SUM(E312:E324)</f>
        <v>32942.299999999996</v>
      </c>
      <c r="F311" s="14">
        <f t="shared" si="125"/>
        <v>2486.7000000000003</v>
      </c>
      <c r="G311" s="14">
        <f t="shared" si="125"/>
        <v>1240015</v>
      </c>
      <c r="H311" s="14">
        <f t="shared" si="125"/>
        <v>1152980.5</v>
      </c>
      <c r="I311" s="14">
        <f t="shared" si="125"/>
        <v>87034.5</v>
      </c>
      <c r="J311" s="14">
        <f t="shared" si="125"/>
        <v>687</v>
      </c>
      <c r="K311" s="14">
        <f t="shared" si="125"/>
        <v>13</v>
      </c>
      <c r="L311" s="14">
        <f t="shared" si="125"/>
        <v>674</v>
      </c>
      <c r="M311" s="12"/>
      <c r="N311" s="1"/>
    </row>
    <row r="312" spans="1:14" ht="14.25" customHeight="1">
      <c r="A312" s="10">
        <v>1</v>
      </c>
      <c r="B312" s="14"/>
      <c r="C312" s="11" t="s">
        <v>342</v>
      </c>
      <c r="D312" s="11">
        <v>5212</v>
      </c>
      <c r="E312" s="11">
        <v>4964.5</v>
      </c>
      <c r="F312" s="11">
        <f>D312-E312</f>
        <v>247.5</v>
      </c>
      <c r="G312" s="12">
        <f>D312*35</f>
        <v>182420</v>
      </c>
      <c r="H312" s="12">
        <f>E312*35</f>
        <v>173757.5</v>
      </c>
      <c r="I312" s="12">
        <f>F312*35</f>
        <v>8662.5</v>
      </c>
      <c r="J312" s="11">
        <f>K312+L312</f>
        <v>77</v>
      </c>
      <c r="K312" s="11">
        <v>1</v>
      </c>
      <c r="L312" s="26">
        <v>76</v>
      </c>
      <c r="M312" s="12">
        <v>528</v>
      </c>
      <c r="N312" s="1"/>
    </row>
    <row r="313" spans="1:14" ht="14.25" customHeight="1">
      <c r="A313" s="16">
        <v>2</v>
      </c>
      <c r="B313" s="22"/>
      <c r="C313" s="11" t="s">
        <v>343</v>
      </c>
      <c r="D313" s="16">
        <v>3348</v>
      </c>
      <c r="E313" s="16">
        <v>3348</v>
      </c>
      <c r="F313" s="11"/>
      <c r="G313" s="12">
        <f aca="true" t="shared" si="126" ref="G313:G324">D313*35</f>
        <v>117180</v>
      </c>
      <c r="H313" s="12">
        <f aca="true" t="shared" si="127" ref="H313:H324">E313*35</f>
        <v>117180</v>
      </c>
      <c r="I313" s="12"/>
      <c r="J313" s="11">
        <f aca="true" t="shared" si="128" ref="J313:J324">K313+L313</f>
        <v>1</v>
      </c>
      <c r="K313" s="12">
        <v>1</v>
      </c>
      <c r="L313" s="18"/>
      <c r="M313" s="12">
        <v>529</v>
      </c>
      <c r="N313" s="1"/>
    </row>
    <row r="314" spans="1:14" ht="14.25" customHeight="1">
      <c r="A314" s="10">
        <v>3</v>
      </c>
      <c r="B314" s="22"/>
      <c r="C314" s="11" t="s">
        <v>344</v>
      </c>
      <c r="D314" s="16">
        <v>5696</v>
      </c>
      <c r="E314" s="16">
        <v>4903.9</v>
      </c>
      <c r="F314" s="11">
        <v>792.1</v>
      </c>
      <c r="G314" s="12">
        <f t="shared" si="126"/>
        <v>199360</v>
      </c>
      <c r="H314" s="12">
        <f t="shared" si="127"/>
        <v>171636.5</v>
      </c>
      <c r="I314" s="12">
        <f>F314*35</f>
        <v>27723.5</v>
      </c>
      <c r="J314" s="11">
        <f t="shared" si="128"/>
        <v>236</v>
      </c>
      <c r="K314" s="12">
        <v>1</v>
      </c>
      <c r="L314" s="18">
        <v>235</v>
      </c>
      <c r="M314" s="12">
        <v>529</v>
      </c>
      <c r="N314" s="1"/>
    </row>
    <row r="315" spans="1:14" ht="14.25" customHeight="1">
      <c r="A315" s="16">
        <v>4</v>
      </c>
      <c r="B315" s="12"/>
      <c r="C315" s="12" t="s">
        <v>345</v>
      </c>
      <c r="D315" s="12">
        <v>667</v>
      </c>
      <c r="E315" s="12">
        <v>667</v>
      </c>
      <c r="F315" s="12"/>
      <c r="G315" s="12">
        <f t="shared" si="126"/>
        <v>23345</v>
      </c>
      <c r="H315" s="12">
        <f t="shared" si="127"/>
        <v>23345</v>
      </c>
      <c r="I315" s="12"/>
      <c r="J315" s="11">
        <f t="shared" si="128"/>
        <v>1</v>
      </c>
      <c r="K315" s="12">
        <v>1</v>
      </c>
      <c r="L315" s="18"/>
      <c r="M315" s="12">
        <v>533</v>
      </c>
      <c r="N315" s="1"/>
    </row>
    <row r="316" spans="1:14" ht="14.25" customHeight="1">
      <c r="A316" s="10">
        <v>5</v>
      </c>
      <c r="B316" s="22"/>
      <c r="C316" s="11" t="s">
        <v>346</v>
      </c>
      <c r="D316" s="16">
        <v>2203</v>
      </c>
      <c r="E316" s="12">
        <v>1924.8</v>
      </c>
      <c r="F316" s="11">
        <f>D316-E316</f>
        <v>278.20000000000005</v>
      </c>
      <c r="G316" s="12">
        <f t="shared" si="126"/>
        <v>77105</v>
      </c>
      <c r="H316" s="12">
        <f t="shared" si="127"/>
        <v>67368</v>
      </c>
      <c r="I316" s="12">
        <f>F316*35</f>
        <v>9737.000000000002</v>
      </c>
      <c r="J316" s="11">
        <f t="shared" si="128"/>
        <v>119</v>
      </c>
      <c r="K316" s="12">
        <v>1</v>
      </c>
      <c r="L316" s="18">
        <v>118</v>
      </c>
      <c r="M316" s="12">
        <v>533</v>
      </c>
      <c r="N316" s="1"/>
    </row>
    <row r="317" spans="1:14" ht="14.25" customHeight="1">
      <c r="A317" s="16">
        <v>6</v>
      </c>
      <c r="B317" s="22"/>
      <c r="C317" s="11" t="s">
        <v>347</v>
      </c>
      <c r="D317" s="16">
        <v>2445</v>
      </c>
      <c r="E317" s="16">
        <v>2445</v>
      </c>
      <c r="F317" s="11"/>
      <c r="G317" s="12">
        <f t="shared" si="126"/>
        <v>85575</v>
      </c>
      <c r="H317" s="12">
        <f t="shared" si="127"/>
        <v>85575</v>
      </c>
      <c r="I317" s="12"/>
      <c r="J317" s="11">
        <f t="shared" si="128"/>
        <v>1</v>
      </c>
      <c r="K317" s="12">
        <v>1</v>
      </c>
      <c r="L317" s="18"/>
      <c r="M317" s="12">
        <v>535</v>
      </c>
      <c r="N317" s="1"/>
    </row>
    <row r="318" spans="1:14" ht="14.25" customHeight="1">
      <c r="A318" s="10">
        <v>7</v>
      </c>
      <c r="B318" s="14"/>
      <c r="C318" s="11" t="s">
        <v>348</v>
      </c>
      <c r="D318" s="16">
        <v>4099</v>
      </c>
      <c r="E318" s="16">
        <v>3238.5</v>
      </c>
      <c r="F318" s="11">
        <f>D318-E318</f>
        <v>860.5</v>
      </c>
      <c r="G318" s="12">
        <f t="shared" si="126"/>
        <v>143465</v>
      </c>
      <c r="H318" s="12">
        <f t="shared" si="127"/>
        <v>113347.5</v>
      </c>
      <c r="I318" s="12">
        <f>F318*35</f>
        <v>30117.5</v>
      </c>
      <c r="J318" s="11">
        <f t="shared" si="128"/>
        <v>142</v>
      </c>
      <c r="K318" s="12">
        <v>1</v>
      </c>
      <c r="L318" s="18">
        <v>141</v>
      </c>
      <c r="M318" s="12">
        <v>535</v>
      </c>
      <c r="N318" s="1"/>
    </row>
    <row r="319" spans="1:14" ht="14.25" customHeight="1">
      <c r="A319" s="16">
        <v>8</v>
      </c>
      <c r="B319" s="14"/>
      <c r="C319" s="11" t="s">
        <v>349</v>
      </c>
      <c r="D319" s="16">
        <f>3322-1661</f>
        <v>1661</v>
      </c>
      <c r="E319" s="25">
        <v>1352.6</v>
      </c>
      <c r="F319" s="11">
        <f>D319-E319</f>
        <v>308.4000000000001</v>
      </c>
      <c r="G319" s="12">
        <f t="shared" si="126"/>
        <v>58135</v>
      </c>
      <c r="H319" s="12">
        <f t="shared" si="127"/>
        <v>47341</v>
      </c>
      <c r="I319" s="12">
        <f>F319*35</f>
        <v>10794.000000000004</v>
      </c>
      <c r="J319" s="11">
        <f t="shared" si="128"/>
        <v>105</v>
      </c>
      <c r="K319" s="12">
        <v>1</v>
      </c>
      <c r="L319" s="12">
        <v>104</v>
      </c>
      <c r="M319" s="12">
        <v>538</v>
      </c>
      <c r="N319" s="1"/>
    </row>
    <row r="320" spans="1:14" s="4" customFormat="1" ht="14.25" customHeight="1">
      <c r="A320" s="10">
        <v>9</v>
      </c>
      <c r="B320" s="12"/>
      <c r="C320" s="12" t="s">
        <v>350</v>
      </c>
      <c r="D320" s="11">
        <v>5015</v>
      </c>
      <c r="E320" s="11">
        <v>5015</v>
      </c>
      <c r="F320" s="12"/>
      <c r="G320" s="12">
        <f t="shared" si="126"/>
        <v>175525</v>
      </c>
      <c r="H320" s="12">
        <f t="shared" si="127"/>
        <v>175525</v>
      </c>
      <c r="I320" s="12"/>
      <c r="J320" s="11">
        <f t="shared" si="128"/>
        <v>1</v>
      </c>
      <c r="K320" s="12">
        <v>1</v>
      </c>
      <c r="L320" s="12"/>
      <c r="M320" s="12">
        <v>540</v>
      </c>
      <c r="N320" s="1"/>
    </row>
    <row r="321" spans="1:14" s="4" customFormat="1" ht="14.25" customHeight="1">
      <c r="A321" s="16">
        <v>10</v>
      </c>
      <c r="B321" s="12"/>
      <c r="C321" s="12" t="s">
        <v>351</v>
      </c>
      <c r="D321" s="11">
        <v>1661</v>
      </c>
      <c r="E321" s="11">
        <v>1661</v>
      </c>
      <c r="F321" s="11"/>
      <c r="G321" s="12">
        <f t="shared" si="126"/>
        <v>58135</v>
      </c>
      <c r="H321" s="12">
        <f t="shared" si="127"/>
        <v>58135</v>
      </c>
      <c r="I321" s="12"/>
      <c r="J321" s="11">
        <f t="shared" si="128"/>
        <v>1</v>
      </c>
      <c r="K321" s="12">
        <v>1</v>
      </c>
      <c r="L321" s="12"/>
      <c r="M321" s="12">
        <v>540</v>
      </c>
      <c r="N321" s="1"/>
    </row>
    <row r="322" spans="1:14" s="4" customFormat="1" ht="14.25" customHeight="1">
      <c r="A322" s="16">
        <v>11</v>
      </c>
      <c r="B322" s="12"/>
      <c r="C322" s="12" t="s">
        <v>352</v>
      </c>
      <c r="D322" s="11">
        <v>1390</v>
      </c>
      <c r="E322" s="12">
        <v>1390</v>
      </c>
      <c r="F322" s="11"/>
      <c r="G322" s="12">
        <f t="shared" si="126"/>
        <v>48650</v>
      </c>
      <c r="H322" s="12">
        <f t="shared" si="127"/>
        <v>48650</v>
      </c>
      <c r="I322" s="12"/>
      <c r="J322" s="11">
        <f t="shared" si="128"/>
        <v>1</v>
      </c>
      <c r="K322" s="12">
        <v>1</v>
      </c>
      <c r="L322" s="12"/>
      <c r="M322" s="12">
        <v>540</v>
      </c>
      <c r="N322" s="1"/>
    </row>
    <row r="323" spans="1:14" s="4" customFormat="1" ht="14.25" customHeight="1">
      <c r="A323" s="10">
        <v>12</v>
      </c>
      <c r="B323" s="12"/>
      <c r="C323" s="12" t="s">
        <v>353</v>
      </c>
      <c r="D323" s="11">
        <v>1348</v>
      </c>
      <c r="E323" s="12">
        <v>1348</v>
      </c>
      <c r="F323" s="11"/>
      <c r="G323" s="12">
        <f t="shared" si="126"/>
        <v>47180</v>
      </c>
      <c r="H323" s="12">
        <f t="shared" si="127"/>
        <v>47180</v>
      </c>
      <c r="I323" s="12"/>
      <c r="J323" s="11">
        <f t="shared" si="128"/>
        <v>1</v>
      </c>
      <c r="K323" s="12">
        <v>1</v>
      </c>
      <c r="L323" s="12"/>
      <c r="M323" s="12">
        <v>540</v>
      </c>
      <c r="N323" s="1"/>
    </row>
    <row r="324" spans="1:14" s="4" customFormat="1" ht="14.25" customHeight="1">
      <c r="A324" s="10">
        <v>13</v>
      </c>
      <c r="B324" s="12"/>
      <c r="C324" s="12" t="s">
        <v>354</v>
      </c>
      <c r="D324" s="11">
        <v>684</v>
      </c>
      <c r="E324" s="12">
        <v>684</v>
      </c>
      <c r="F324" s="11"/>
      <c r="G324" s="12">
        <f t="shared" si="126"/>
        <v>23940</v>
      </c>
      <c r="H324" s="12">
        <f t="shared" si="127"/>
        <v>23940</v>
      </c>
      <c r="I324" s="12"/>
      <c r="J324" s="11">
        <f t="shared" si="128"/>
        <v>1</v>
      </c>
      <c r="K324" s="12">
        <v>1</v>
      </c>
      <c r="L324" s="18"/>
      <c r="M324" s="12">
        <v>540</v>
      </c>
      <c r="N324" s="1"/>
    </row>
    <row r="325" spans="1:14" s="4" customFormat="1" ht="14.25" customHeight="1">
      <c r="A325" s="13" t="s">
        <v>355</v>
      </c>
      <c r="B325" s="20" t="s">
        <v>356</v>
      </c>
      <c r="C325" s="20">
        <v>10</v>
      </c>
      <c r="D325" s="14">
        <f>SUM(D326:D335)</f>
        <v>34927</v>
      </c>
      <c r="E325" s="14">
        <f>SUM(E326:E335)</f>
        <v>34927</v>
      </c>
      <c r="F325" s="14"/>
      <c r="G325" s="14">
        <f>SUM(G326:G335)</f>
        <v>1222445</v>
      </c>
      <c r="H325" s="14">
        <f>SUM(H326:H335)</f>
        <v>1222445</v>
      </c>
      <c r="I325" s="14"/>
      <c r="J325" s="14">
        <v>10</v>
      </c>
      <c r="K325" s="14">
        <v>10</v>
      </c>
      <c r="L325" s="27"/>
      <c r="M325" s="12"/>
      <c r="N325" s="1"/>
    </row>
    <row r="326" spans="1:14" s="4" customFormat="1" ht="14.25" customHeight="1">
      <c r="A326" s="16">
        <v>1</v>
      </c>
      <c r="B326" s="11"/>
      <c r="C326" s="11" t="s">
        <v>357</v>
      </c>
      <c r="D326" s="11">
        <v>1551</v>
      </c>
      <c r="E326" s="11">
        <v>1551</v>
      </c>
      <c r="F326" s="12"/>
      <c r="G326" s="12">
        <f>D326*35</f>
        <v>54285</v>
      </c>
      <c r="H326" s="12">
        <f>E326*35</f>
        <v>54285</v>
      </c>
      <c r="I326" s="12"/>
      <c r="J326" s="12">
        <v>1</v>
      </c>
      <c r="K326" s="12">
        <v>1</v>
      </c>
      <c r="L326" s="18"/>
      <c r="M326" s="12">
        <v>541</v>
      </c>
      <c r="N326" s="1"/>
    </row>
    <row r="327" spans="1:14" s="4" customFormat="1" ht="14.25" customHeight="1">
      <c r="A327" s="10">
        <v>2</v>
      </c>
      <c r="B327" s="10"/>
      <c r="C327" s="10" t="s">
        <v>358</v>
      </c>
      <c r="D327" s="16">
        <v>6990</v>
      </c>
      <c r="E327" s="16">
        <v>6990</v>
      </c>
      <c r="F327" s="10"/>
      <c r="G327" s="12">
        <f aca="true" t="shared" si="129" ref="G327:G335">D327*35</f>
        <v>244650</v>
      </c>
      <c r="H327" s="12">
        <f aca="true" t="shared" si="130" ref="H327:H335">E327*35</f>
        <v>244650</v>
      </c>
      <c r="I327" s="12"/>
      <c r="J327" s="10">
        <v>1</v>
      </c>
      <c r="K327" s="10">
        <v>1</v>
      </c>
      <c r="L327" s="27"/>
      <c r="M327" s="12">
        <v>541</v>
      </c>
      <c r="N327" s="1"/>
    </row>
    <row r="328" spans="1:14" s="4" customFormat="1" ht="14.25" customHeight="1">
      <c r="A328" s="10">
        <v>3</v>
      </c>
      <c r="B328" s="10"/>
      <c r="C328" s="10" t="s">
        <v>359</v>
      </c>
      <c r="D328" s="16">
        <v>8438</v>
      </c>
      <c r="E328" s="16">
        <v>8438</v>
      </c>
      <c r="F328" s="10"/>
      <c r="G328" s="12">
        <f t="shared" si="129"/>
        <v>295330</v>
      </c>
      <c r="H328" s="12">
        <f t="shared" si="130"/>
        <v>295330</v>
      </c>
      <c r="I328" s="12"/>
      <c r="J328" s="10">
        <v>1</v>
      </c>
      <c r="K328" s="10">
        <v>1</v>
      </c>
      <c r="L328" s="27"/>
      <c r="M328" s="12">
        <v>541</v>
      </c>
      <c r="N328" s="1"/>
    </row>
    <row r="329" spans="1:14" s="4" customFormat="1" ht="14.25" customHeight="1">
      <c r="A329" s="16">
        <v>4</v>
      </c>
      <c r="B329" s="10"/>
      <c r="C329" s="10" t="s">
        <v>360</v>
      </c>
      <c r="D329" s="16">
        <v>1898</v>
      </c>
      <c r="E329" s="16">
        <v>1898</v>
      </c>
      <c r="F329" s="10"/>
      <c r="G329" s="12">
        <f t="shared" si="129"/>
        <v>66430</v>
      </c>
      <c r="H329" s="12">
        <f t="shared" si="130"/>
        <v>66430</v>
      </c>
      <c r="I329" s="12"/>
      <c r="J329" s="10">
        <v>1</v>
      </c>
      <c r="K329" s="10">
        <v>1</v>
      </c>
      <c r="L329" s="27"/>
      <c r="M329" s="12">
        <v>541</v>
      </c>
      <c r="N329" s="1"/>
    </row>
    <row r="330" spans="1:14" s="4" customFormat="1" ht="14.25" customHeight="1">
      <c r="A330" s="10">
        <v>5</v>
      </c>
      <c r="B330" s="10"/>
      <c r="C330" s="10" t="s">
        <v>361</v>
      </c>
      <c r="D330" s="16">
        <v>1163</v>
      </c>
      <c r="E330" s="16">
        <v>1163</v>
      </c>
      <c r="F330" s="10"/>
      <c r="G330" s="12">
        <f t="shared" si="129"/>
        <v>40705</v>
      </c>
      <c r="H330" s="12">
        <f t="shared" si="130"/>
        <v>40705</v>
      </c>
      <c r="I330" s="12"/>
      <c r="J330" s="10">
        <v>1</v>
      </c>
      <c r="K330" s="10">
        <v>1</v>
      </c>
      <c r="L330" s="27"/>
      <c r="M330" s="12">
        <v>541</v>
      </c>
      <c r="N330" s="1"/>
    </row>
    <row r="331" spans="1:14" s="4" customFormat="1" ht="14.25" customHeight="1">
      <c r="A331" s="10">
        <v>6</v>
      </c>
      <c r="B331" s="10"/>
      <c r="C331" s="10" t="s">
        <v>362</v>
      </c>
      <c r="D331" s="16">
        <v>1538</v>
      </c>
      <c r="E331" s="16">
        <v>1538</v>
      </c>
      <c r="F331" s="10"/>
      <c r="G331" s="12">
        <f t="shared" si="129"/>
        <v>53830</v>
      </c>
      <c r="H331" s="12">
        <f t="shared" si="130"/>
        <v>53830</v>
      </c>
      <c r="I331" s="12"/>
      <c r="J331" s="10">
        <v>1</v>
      </c>
      <c r="K331" s="10">
        <v>1</v>
      </c>
      <c r="L331" s="27"/>
      <c r="M331" s="12">
        <v>541</v>
      </c>
      <c r="N331" s="1"/>
    </row>
    <row r="332" spans="1:14" s="4" customFormat="1" ht="14.25" customHeight="1">
      <c r="A332" s="16">
        <v>7</v>
      </c>
      <c r="B332" s="10"/>
      <c r="C332" s="10" t="s">
        <v>363</v>
      </c>
      <c r="D332" s="16">
        <v>1888</v>
      </c>
      <c r="E332" s="16">
        <v>1888</v>
      </c>
      <c r="F332" s="10"/>
      <c r="G332" s="12">
        <f t="shared" si="129"/>
        <v>66080</v>
      </c>
      <c r="H332" s="12">
        <f t="shared" si="130"/>
        <v>66080</v>
      </c>
      <c r="I332" s="12"/>
      <c r="J332" s="10">
        <v>1</v>
      </c>
      <c r="K332" s="10">
        <v>1</v>
      </c>
      <c r="L332" s="27"/>
      <c r="M332" s="12">
        <v>541</v>
      </c>
      <c r="N332" s="1"/>
    </row>
    <row r="333" spans="1:14" s="4" customFormat="1" ht="14.25" customHeight="1">
      <c r="A333" s="10">
        <v>8</v>
      </c>
      <c r="B333" s="10"/>
      <c r="C333" s="10" t="s">
        <v>364</v>
      </c>
      <c r="D333" s="16">
        <v>1780</v>
      </c>
      <c r="E333" s="16">
        <v>1780</v>
      </c>
      <c r="F333" s="10"/>
      <c r="G333" s="12">
        <f t="shared" si="129"/>
        <v>62300</v>
      </c>
      <c r="H333" s="12">
        <f t="shared" si="130"/>
        <v>62300</v>
      </c>
      <c r="I333" s="12"/>
      <c r="J333" s="10">
        <v>1</v>
      </c>
      <c r="K333" s="10">
        <v>1</v>
      </c>
      <c r="L333" s="27"/>
      <c r="M333" s="12">
        <v>541</v>
      </c>
      <c r="N333" s="1"/>
    </row>
    <row r="334" spans="1:14" s="4" customFormat="1" ht="14.25" customHeight="1">
      <c r="A334" s="10">
        <v>9</v>
      </c>
      <c r="B334" s="10"/>
      <c r="C334" s="10" t="s">
        <v>365</v>
      </c>
      <c r="D334" s="16">
        <v>2729</v>
      </c>
      <c r="E334" s="16">
        <v>2729</v>
      </c>
      <c r="F334" s="10"/>
      <c r="G334" s="12">
        <f t="shared" si="129"/>
        <v>95515</v>
      </c>
      <c r="H334" s="12">
        <f t="shared" si="130"/>
        <v>95515</v>
      </c>
      <c r="I334" s="12"/>
      <c r="J334" s="10">
        <v>1</v>
      </c>
      <c r="K334" s="10">
        <v>1</v>
      </c>
      <c r="L334" s="27"/>
      <c r="M334" s="12">
        <v>541</v>
      </c>
      <c r="N334" s="1"/>
    </row>
    <row r="335" spans="1:14" s="4" customFormat="1" ht="14.25" customHeight="1">
      <c r="A335" s="16">
        <v>10</v>
      </c>
      <c r="B335" s="10"/>
      <c r="C335" s="10" t="s">
        <v>366</v>
      </c>
      <c r="D335" s="16">
        <v>6952</v>
      </c>
      <c r="E335" s="16">
        <v>6952</v>
      </c>
      <c r="F335" s="10"/>
      <c r="G335" s="12">
        <f t="shared" si="129"/>
        <v>243320</v>
      </c>
      <c r="H335" s="12">
        <f t="shared" si="130"/>
        <v>243320</v>
      </c>
      <c r="I335" s="12"/>
      <c r="J335" s="10">
        <v>1</v>
      </c>
      <c r="K335" s="10">
        <v>1</v>
      </c>
      <c r="L335" s="27"/>
      <c r="M335" s="12">
        <v>541</v>
      </c>
      <c r="N335" s="1"/>
    </row>
    <row r="336" spans="1:14" ht="14.25" customHeight="1">
      <c r="A336" s="13" t="s">
        <v>367</v>
      </c>
      <c r="B336" s="14" t="s">
        <v>368</v>
      </c>
      <c r="C336" s="14">
        <v>20</v>
      </c>
      <c r="D336" s="14">
        <f>SUM(D337:D356)</f>
        <v>47286</v>
      </c>
      <c r="E336" s="14">
        <f aca="true" t="shared" si="131" ref="E336:L336">SUM(E337:E356)</f>
        <v>39556.9</v>
      </c>
      <c r="F336" s="14">
        <f t="shared" si="131"/>
        <v>7729.1</v>
      </c>
      <c r="G336" s="14">
        <f t="shared" si="131"/>
        <v>1655010</v>
      </c>
      <c r="H336" s="14">
        <f t="shared" si="131"/>
        <v>1384491.5</v>
      </c>
      <c r="I336" s="14">
        <f t="shared" si="131"/>
        <v>270518.5</v>
      </c>
      <c r="J336" s="14">
        <f t="shared" si="131"/>
        <v>362</v>
      </c>
      <c r="K336" s="14">
        <f t="shared" si="131"/>
        <v>19</v>
      </c>
      <c r="L336" s="14">
        <f t="shared" si="131"/>
        <v>343</v>
      </c>
      <c r="M336" s="12"/>
      <c r="N336" s="1"/>
    </row>
    <row r="337" spans="1:14" ht="14.25" customHeight="1">
      <c r="A337" s="16">
        <v>1</v>
      </c>
      <c r="B337" s="11"/>
      <c r="C337" s="11" t="s">
        <v>369</v>
      </c>
      <c r="D337" s="11">
        <v>1745</v>
      </c>
      <c r="E337" s="12">
        <v>1745</v>
      </c>
      <c r="F337" s="12"/>
      <c r="G337" s="12">
        <f>D337*35</f>
        <v>61075</v>
      </c>
      <c r="H337" s="12">
        <f>E337*35</f>
        <v>61075</v>
      </c>
      <c r="I337" s="12"/>
      <c r="J337" s="12">
        <v>1</v>
      </c>
      <c r="K337" s="12">
        <v>1</v>
      </c>
      <c r="L337" s="18"/>
      <c r="M337" s="12">
        <v>542</v>
      </c>
      <c r="N337" s="1"/>
    </row>
    <row r="338" spans="1:14" ht="14.25" customHeight="1">
      <c r="A338" s="16">
        <v>2</v>
      </c>
      <c r="B338" s="11"/>
      <c r="C338" s="11" t="s">
        <v>370</v>
      </c>
      <c r="D338" s="11">
        <v>4319</v>
      </c>
      <c r="E338" s="12">
        <v>4319</v>
      </c>
      <c r="F338" s="12"/>
      <c r="G338" s="12">
        <f aca="true" t="shared" si="132" ref="G338:G356">D338*35</f>
        <v>151165</v>
      </c>
      <c r="H338" s="12">
        <f aca="true" t="shared" si="133" ref="H338:H356">E338*35</f>
        <v>151165</v>
      </c>
      <c r="I338" s="12"/>
      <c r="J338" s="12">
        <v>1</v>
      </c>
      <c r="K338" s="12">
        <v>1</v>
      </c>
      <c r="L338" s="18"/>
      <c r="M338" s="12">
        <v>542</v>
      </c>
      <c r="N338" s="1"/>
    </row>
    <row r="339" spans="1:14" ht="14.25" customHeight="1">
      <c r="A339" s="16">
        <v>3</v>
      </c>
      <c r="B339" s="11"/>
      <c r="C339" s="11" t="s">
        <v>371</v>
      </c>
      <c r="D339" s="11">
        <v>6823</v>
      </c>
      <c r="E339" s="12">
        <v>6823</v>
      </c>
      <c r="F339" s="12"/>
      <c r="G339" s="12">
        <f t="shared" si="132"/>
        <v>238805</v>
      </c>
      <c r="H339" s="12">
        <f t="shared" si="133"/>
        <v>238805</v>
      </c>
      <c r="I339" s="12"/>
      <c r="J339" s="12">
        <v>1</v>
      </c>
      <c r="K339" s="12">
        <v>1</v>
      </c>
      <c r="L339" s="18"/>
      <c r="M339" s="12">
        <v>542</v>
      </c>
      <c r="N339" s="1"/>
    </row>
    <row r="340" spans="1:14" ht="14.25" customHeight="1">
      <c r="A340" s="16">
        <v>4</v>
      </c>
      <c r="B340" s="11"/>
      <c r="C340" s="11" t="s">
        <v>372</v>
      </c>
      <c r="D340" s="11">
        <v>2007</v>
      </c>
      <c r="E340" s="12">
        <v>1031</v>
      </c>
      <c r="F340" s="12">
        <v>976</v>
      </c>
      <c r="G340" s="12">
        <f t="shared" si="132"/>
        <v>70245</v>
      </c>
      <c r="H340" s="12">
        <f t="shared" si="133"/>
        <v>36085</v>
      </c>
      <c r="I340" s="12">
        <f>F340*35</f>
        <v>34160</v>
      </c>
      <c r="J340" s="12">
        <v>120</v>
      </c>
      <c r="K340" s="12">
        <v>1</v>
      </c>
      <c r="L340" s="18">
        <v>119</v>
      </c>
      <c r="M340" s="12">
        <v>542</v>
      </c>
      <c r="N340" s="1"/>
    </row>
    <row r="341" spans="1:14" ht="14.25" customHeight="1">
      <c r="A341" s="16">
        <v>5</v>
      </c>
      <c r="B341" s="11"/>
      <c r="C341" s="11" t="s">
        <v>373</v>
      </c>
      <c r="D341" s="11">
        <f>3357-58</f>
        <v>3299</v>
      </c>
      <c r="E341" s="12">
        <v>3299</v>
      </c>
      <c r="F341" s="12"/>
      <c r="G341" s="12">
        <f t="shared" si="132"/>
        <v>115465</v>
      </c>
      <c r="H341" s="12">
        <f t="shared" si="133"/>
        <v>115465</v>
      </c>
      <c r="I341" s="12"/>
      <c r="J341" s="12">
        <v>1</v>
      </c>
      <c r="K341" s="12">
        <v>1</v>
      </c>
      <c r="L341" s="18"/>
      <c r="M341" s="12">
        <v>544</v>
      </c>
      <c r="N341" s="1"/>
    </row>
    <row r="342" spans="1:14" ht="14.25" customHeight="1">
      <c r="A342" s="16">
        <v>6</v>
      </c>
      <c r="B342" s="11"/>
      <c r="C342" s="11" t="s">
        <v>374</v>
      </c>
      <c r="D342" s="11">
        <v>2739</v>
      </c>
      <c r="E342" s="12">
        <v>2739</v>
      </c>
      <c r="F342" s="12"/>
      <c r="G342" s="12">
        <f t="shared" si="132"/>
        <v>95865</v>
      </c>
      <c r="H342" s="12">
        <f t="shared" si="133"/>
        <v>95865</v>
      </c>
      <c r="I342" s="12"/>
      <c r="J342" s="12">
        <v>1</v>
      </c>
      <c r="K342" s="12">
        <v>1</v>
      </c>
      <c r="L342" s="18"/>
      <c r="M342" s="12">
        <v>544</v>
      </c>
      <c r="N342" s="1"/>
    </row>
    <row r="343" spans="1:14" ht="14.25" customHeight="1">
      <c r="A343" s="16">
        <v>7</v>
      </c>
      <c r="B343" s="11"/>
      <c r="C343" s="11" t="s">
        <v>375</v>
      </c>
      <c r="D343" s="11">
        <v>1280</v>
      </c>
      <c r="E343" s="12">
        <v>1280</v>
      </c>
      <c r="F343" s="12"/>
      <c r="G343" s="12">
        <f t="shared" si="132"/>
        <v>44800</v>
      </c>
      <c r="H343" s="12">
        <f t="shared" si="133"/>
        <v>44800</v>
      </c>
      <c r="I343" s="12"/>
      <c r="J343" s="12">
        <v>1</v>
      </c>
      <c r="K343" s="12">
        <v>1</v>
      </c>
      <c r="L343" s="18"/>
      <c r="M343" s="12">
        <v>544</v>
      </c>
      <c r="N343" s="1"/>
    </row>
    <row r="344" spans="1:14" ht="14.25" customHeight="1">
      <c r="A344" s="16">
        <v>8</v>
      </c>
      <c r="B344" s="11"/>
      <c r="C344" s="11" t="s">
        <v>376</v>
      </c>
      <c r="D344" s="11">
        <f>1942-47</f>
        <v>1895</v>
      </c>
      <c r="E344" s="12">
        <v>1895</v>
      </c>
      <c r="F344" s="12"/>
      <c r="G344" s="12">
        <f t="shared" si="132"/>
        <v>66325</v>
      </c>
      <c r="H344" s="12">
        <f t="shared" si="133"/>
        <v>66325</v>
      </c>
      <c r="I344" s="12"/>
      <c r="J344" s="12">
        <v>1</v>
      </c>
      <c r="K344" s="12">
        <v>1</v>
      </c>
      <c r="L344" s="18"/>
      <c r="M344" s="12">
        <v>544</v>
      </c>
      <c r="N344" s="1"/>
    </row>
    <row r="345" spans="1:14" ht="14.25" customHeight="1">
      <c r="A345" s="16">
        <v>9</v>
      </c>
      <c r="B345" s="11"/>
      <c r="C345" s="11" t="s">
        <v>377</v>
      </c>
      <c r="D345" s="11">
        <v>1549</v>
      </c>
      <c r="E345" s="12">
        <v>1549</v>
      </c>
      <c r="F345" s="12"/>
      <c r="G345" s="12">
        <f t="shared" si="132"/>
        <v>54215</v>
      </c>
      <c r="H345" s="12">
        <f t="shared" si="133"/>
        <v>54215</v>
      </c>
      <c r="I345" s="12"/>
      <c r="J345" s="12">
        <v>1</v>
      </c>
      <c r="K345" s="12">
        <v>1</v>
      </c>
      <c r="L345" s="18"/>
      <c r="M345" s="12">
        <v>544</v>
      </c>
      <c r="N345" s="1"/>
    </row>
    <row r="346" spans="1:14" ht="14.25" customHeight="1">
      <c r="A346" s="16">
        <v>10</v>
      </c>
      <c r="B346" s="11"/>
      <c r="C346" s="11" t="s">
        <v>378</v>
      </c>
      <c r="D346" s="11">
        <v>5589</v>
      </c>
      <c r="E346" s="12">
        <v>5589</v>
      </c>
      <c r="F346" s="12"/>
      <c r="G346" s="12">
        <f t="shared" si="132"/>
        <v>195615</v>
      </c>
      <c r="H346" s="12">
        <f t="shared" si="133"/>
        <v>195615</v>
      </c>
      <c r="I346" s="12"/>
      <c r="J346" s="12">
        <v>1</v>
      </c>
      <c r="K346" s="12">
        <v>1</v>
      </c>
      <c r="L346" s="18"/>
      <c r="M346" s="12">
        <v>544</v>
      </c>
      <c r="N346" s="1"/>
    </row>
    <row r="347" spans="1:14" ht="14.25" customHeight="1">
      <c r="A347" s="16">
        <v>11</v>
      </c>
      <c r="B347" s="11"/>
      <c r="C347" s="11" t="s">
        <v>379</v>
      </c>
      <c r="D347" s="11">
        <v>5210</v>
      </c>
      <c r="E347" s="12"/>
      <c r="F347" s="12">
        <f>D347-E347</f>
        <v>5210</v>
      </c>
      <c r="G347" s="12">
        <v>182350</v>
      </c>
      <c r="H347" s="12"/>
      <c r="I347" s="12">
        <v>182350</v>
      </c>
      <c r="J347" s="12">
        <v>20</v>
      </c>
      <c r="K347" s="12"/>
      <c r="L347" s="18">
        <v>20</v>
      </c>
      <c r="M347" s="12">
        <v>544</v>
      </c>
      <c r="N347" s="1"/>
    </row>
    <row r="348" spans="1:14" ht="14.25" customHeight="1">
      <c r="A348" s="16">
        <v>12</v>
      </c>
      <c r="B348" s="11"/>
      <c r="C348" s="11" t="s">
        <v>380</v>
      </c>
      <c r="D348" s="11">
        <v>481</v>
      </c>
      <c r="E348" s="12">
        <v>481</v>
      </c>
      <c r="F348" s="12"/>
      <c r="G348" s="12">
        <f t="shared" si="132"/>
        <v>16835</v>
      </c>
      <c r="H348" s="12">
        <f t="shared" si="133"/>
        <v>16835</v>
      </c>
      <c r="I348" s="12"/>
      <c r="J348" s="12">
        <v>1</v>
      </c>
      <c r="K348" s="12">
        <v>1</v>
      </c>
      <c r="L348" s="18"/>
      <c r="M348" s="12">
        <v>544</v>
      </c>
      <c r="N348" s="1"/>
    </row>
    <row r="349" spans="1:14" ht="14.25" customHeight="1">
      <c r="A349" s="16">
        <v>13</v>
      </c>
      <c r="B349" s="11"/>
      <c r="C349" s="11" t="s">
        <v>381</v>
      </c>
      <c r="D349" s="11">
        <v>306</v>
      </c>
      <c r="E349" s="12">
        <v>306</v>
      </c>
      <c r="F349" s="12"/>
      <c r="G349" s="12">
        <f t="shared" si="132"/>
        <v>10710</v>
      </c>
      <c r="H349" s="12">
        <f t="shared" si="133"/>
        <v>10710</v>
      </c>
      <c r="I349" s="12"/>
      <c r="J349" s="12">
        <v>1</v>
      </c>
      <c r="K349" s="12">
        <v>1</v>
      </c>
      <c r="L349" s="18"/>
      <c r="M349" s="12">
        <v>544</v>
      </c>
      <c r="N349" s="1"/>
    </row>
    <row r="350" spans="1:14" ht="14.25" customHeight="1">
      <c r="A350" s="16">
        <v>14</v>
      </c>
      <c r="B350" s="11"/>
      <c r="C350" s="11" t="s">
        <v>382</v>
      </c>
      <c r="D350" s="11">
        <v>897</v>
      </c>
      <c r="E350" s="12">
        <v>897</v>
      </c>
      <c r="F350" s="12"/>
      <c r="G350" s="12">
        <f t="shared" si="132"/>
        <v>31395</v>
      </c>
      <c r="H350" s="12">
        <f t="shared" si="133"/>
        <v>31395</v>
      </c>
      <c r="I350" s="12"/>
      <c r="J350" s="12">
        <v>1</v>
      </c>
      <c r="K350" s="12">
        <v>1</v>
      </c>
      <c r="L350" s="18"/>
      <c r="M350" s="12">
        <v>545</v>
      </c>
      <c r="N350" s="1"/>
    </row>
    <row r="351" spans="1:14" ht="14.25" customHeight="1">
      <c r="A351" s="16">
        <v>15</v>
      </c>
      <c r="B351" s="11"/>
      <c r="C351" s="11" t="s">
        <v>383</v>
      </c>
      <c r="D351" s="11">
        <v>159</v>
      </c>
      <c r="E351" s="12">
        <v>159</v>
      </c>
      <c r="F351" s="12"/>
      <c r="G351" s="12">
        <f t="shared" si="132"/>
        <v>5565</v>
      </c>
      <c r="H351" s="12">
        <f t="shared" si="133"/>
        <v>5565</v>
      </c>
      <c r="I351" s="12"/>
      <c r="J351" s="12">
        <v>1</v>
      </c>
      <c r="K351" s="12">
        <v>1</v>
      </c>
      <c r="L351" s="18"/>
      <c r="M351" s="12">
        <v>545</v>
      </c>
      <c r="N351" s="1"/>
    </row>
    <row r="352" spans="1:14" ht="14.25" customHeight="1">
      <c r="A352" s="16">
        <v>16</v>
      </c>
      <c r="B352" s="11"/>
      <c r="C352" s="11" t="s">
        <v>384</v>
      </c>
      <c r="D352" s="11">
        <v>633</v>
      </c>
      <c r="E352" s="12">
        <v>44</v>
      </c>
      <c r="F352" s="12">
        <f>D352-E352</f>
        <v>589</v>
      </c>
      <c r="G352" s="12">
        <f t="shared" si="132"/>
        <v>22155</v>
      </c>
      <c r="H352" s="12">
        <f t="shared" si="133"/>
        <v>1540</v>
      </c>
      <c r="I352" s="12">
        <f>F352*35</f>
        <v>20615</v>
      </c>
      <c r="J352" s="12">
        <v>58</v>
      </c>
      <c r="K352" s="12">
        <v>1</v>
      </c>
      <c r="L352" s="18">
        <v>57</v>
      </c>
      <c r="M352" s="12">
        <v>545</v>
      </c>
      <c r="N352" s="1"/>
    </row>
    <row r="353" spans="1:14" ht="14.25" customHeight="1">
      <c r="A353" s="16">
        <v>17</v>
      </c>
      <c r="B353" s="12"/>
      <c r="C353" s="12" t="s">
        <v>385</v>
      </c>
      <c r="D353" s="12">
        <v>4128</v>
      </c>
      <c r="E353" s="12">
        <v>4128</v>
      </c>
      <c r="F353" s="12"/>
      <c r="G353" s="12">
        <f t="shared" si="132"/>
        <v>144480</v>
      </c>
      <c r="H353" s="12">
        <f t="shared" si="133"/>
        <v>144480</v>
      </c>
      <c r="I353" s="12"/>
      <c r="J353" s="12">
        <f>K353+L353</f>
        <v>1</v>
      </c>
      <c r="K353" s="12">
        <v>1</v>
      </c>
      <c r="L353" s="18"/>
      <c r="M353" s="12">
        <v>546</v>
      </c>
      <c r="N353" s="1"/>
    </row>
    <row r="354" spans="1:14" ht="14.25" customHeight="1">
      <c r="A354" s="16">
        <v>18</v>
      </c>
      <c r="B354" s="12"/>
      <c r="C354" s="12" t="s">
        <v>386</v>
      </c>
      <c r="D354" s="12">
        <v>620</v>
      </c>
      <c r="E354" s="12">
        <v>620</v>
      </c>
      <c r="F354" s="12"/>
      <c r="G354" s="12">
        <f t="shared" si="132"/>
        <v>21700</v>
      </c>
      <c r="H354" s="12">
        <f t="shared" si="133"/>
        <v>21700</v>
      </c>
      <c r="I354" s="12"/>
      <c r="J354" s="12">
        <f>K354+L354</f>
        <v>1</v>
      </c>
      <c r="K354" s="12">
        <v>1</v>
      </c>
      <c r="L354" s="18"/>
      <c r="M354" s="12">
        <v>546</v>
      </c>
      <c r="N354" s="1"/>
    </row>
    <row r="355" spans="1:14" ht="14.25" customHeight="1">
      <c r="A355" s="16">
        <v>19</v>
      </c>
      <c r="B355" s="12"/>
      <c r="C355" s="12" t="s">
        <v>387</v>
      </c>
      <c r="D355" s="12">
        <f>2396-60</f>
        <v>2336</v>
      </c>
      <c r="E355" s="12">
        <f>1527.9-60</f>
        <v>1467.9</v>
      </c>
      <c r="F355" s="12">
        <f>D355-E355</f>
        <v>868.0999999999999</v>
      </c>
      <c r="G355" s="12">
        <f t="shared" si="132"/>
        <v>81760</v>
      </c>
      <c r="H355" s="12">
        <f t="shared" si="133"/>
        <v>51376.5</v>
      </c>
      <c r="I355" s="12">
        <f>F355*35</f>
        <v>30383.499999999996</v>
      </c>
      <c r="J355" s="12">
        <f>K355+L355</f>
        <v>132</v>
      </c>
      <c r="K355" s="12">
        <v>1</v>
      </c>
      <c r="L355" s="18">
        <v>131</v>
      </c>
      <c r="M355" s="12">
        <v>546</v>
      </c>
      <c r="N355" s="1"/>
    </row>
    <row r="356" spans="1:14" ht="14.25" customHeight="1">
      <c r="A356" s="16">
        <v>20</v>
      </c>
      <c r="B356" s="12"/>
      <c r="C356" s="12" t="s">
        <v>388</v>
      </c>
      <c r="D356" s="12">
        <v>1271</v>
      </c>
      <c r="E356" s="12">
        <v>1185</v>
      </c>
      <c r="F356" s="12">
        <f>D356-E356</f>
        <v>86</v>
      </c>
      <c r="G356" s="12">
        <f t="shared" si="132"/>
        <v>44485</v>
      </c>
      <c r="H356" s="12">
        <f t="shared" si="133"/>
        <v>41475</v>
      </c>
      <c r="I356" s="12">
        <f>F356*35</f>
        <v>3010</v>
      </c>
      <c r="J356" s="12">
        <f>K356+L356</f>
        <v>17</v>
      </c>
      <c r="K356" s="12">
        <v>1</v>
      </c>
      <c r="L356" s="18">
        <v>16</v>
      </c>
      <c r="M356" s="12">
        <v>548</v>
      </c>
      <c r="N356" s="1"/>
    </row>
    <row r="357" spans="1:14" ht="21">
      <c r="A357" s="13" t="s">
        <v>389</v>
      </c>
      <c r="B357" s="14" t="s">
        <v>390</v>
      </c>
      <c r="C357" s="14">
        <v>5</v>
      </c>
      <c r="D357" s="14">
        <f>SUM(D358:D362)</f>
        <v>9912</v>
      </c>
      <c r="E357" s="14">
        <f aca="true" t="shared" si="134" ref="E357:L357">SUM(E358:E362)</f>
        <v>9122</v>
      </c>
      <c r="F357" s="14">
        <f t="shared" si="134"/>
        <v>790</v>
      </c>
      <c r="G357" s="14">
        <f t="shared" si="134"/>
        <v>346920</v>
      </c>
      <c r="H357" s="14">
        <f t="shared" si="134"/>
        <v>319270</v>
      </c>
      <c r="I357" s="14">
        <f t="shared" si="134"/>
        <v>27650</v>
      </c>
      <c r="J357" s="14">
        <f t="shared" si="134"/>
        <v>115</v>
      </c>
      <c r="K357" s="14">
        <f t="shared" si="134"/>
        <v>5</v>
      </c>
      <c r="L357" s="14">
        <f t="shared" si="134"/>
        <v>110</v>
      </c>
      <c r="M357" s="12"/>
      <c r="N357" s="1"/>
    </row>
    <row r="358" spans="1:14" ht="14.25" customHeight="1">
      <c r="A358" s="16">
        <v>1</v>
      </c>
      <c r="B358" s="11"/>
      <c r="C358" s="11" t="s">
        <v>391</v>
      </c>
      <c r="D358" s="11">
        <v>953</v>
      </c>
      <c r="E358" s="12">
        <v>953</v>
      </c>
      <c r="F358" s="12"/>
      <c r="G358" s="12">
        <f aca="true" t="shared" si="135" ref="G358:H362">D358*35</f>
        <v>33355</v>
      </c>
      <c r="H358" s="12">
        <f t="shared" si="135"/>
        <v>33355</v>
      </c>
      <c r="I358" s="12"/>
      <c r="J358" s="12">
        <v>1</v>
      </c>
      <c r="K358" s="12">
        <v>1</v>
      </c>
      <c r="L358" s="18"/>
      <c r="M358" s="12">
        <v>549</v>
      </c>
      <c r="N358" s="1"/>
    </row>
    <row r="359" spans="1:14" ht="14.25" customHeight="1">
      <c r="A359" s="16">
        <v>2</v>
      </c>
      <c r="B359" s="11"/>
      <c r="C359" s="11" t="s">
        <v>392</v>
      </c>
      <c r="D359" s="11">
        <v>2482</v>
      </c>
      <c r="E359" s="12">
        <v>1692</v>
      </c>
      <c r="F359" s="12">
        <f>D359-E359</f>
        <v>790</v>
      </c>
      <c r="G359" s="12">
        <f t="shared" si="135"/>
        <v>86870</v>
      </c>
      <c r="H359" s="12">
        <f t="shared" si="135"/>
        <v>59220</v>
      </c>
      <c r="I359" s="12">
        <f>F359*35</f>
        <v>27650</v>
      </c>
      <c r="J359" s="12">
        <v>111</v>
      </c>
      <c r="K359" s="12">
        <v>1</v>
      </c>
      <c r="L359" s="18">
        <v>110</v>
      </c>
      <c r="M359" s="12">
        <v>549</v>
      </c>
      <c r="N359" s="1"/>
    </row>
    <row r="360" spans="1:14" ht="14.25" customHeight="1">
      <c r="A360" s="16">
        <v>3</v>
      </c>
      <c r="B360" s="11"/>
      <c r="C360" s="11" t="s">
        <v>393</v>
      </c>
      <c r="D360" s="11">
        <v>1765</v>
      </c>
      <c r="E360" s="12">
        <v>1765</v>
      </c>
      <c r="F360" s="12"/>
      <c r="G360" s="12">
        <f t="shared" si="135"/>
        <v>61775</v>
      </c>
      <c r="H360" s="12">
        <f t="shared" si="135"/>
        <v>61775</v>
      </c>
      <c r="I360" s="12"/>
      <c r="J360" s="12">
        <v>1</v>
      </c>
      <c r="K360" s="12">
        <v>1</v>
      </c>
      <c r="L360" s="18"/>
      <c r="M360" s="12">
        <v>551</v>
      </c>
      <c r="N360" s="1"/>
    </row>
    <row r="361" spans="1:14" ht="14.25" customHeight="1">
      <c r="A361" s="16">
        <v>4</v>
      </c>
      <c r="B361" s="11"/>
      <c r="C361" s="11" t="s">
        <v>394</v>
      </c>
      <c r="D361" s="11">
        <v>2487</v>
      </c>
      <c r="E361" s="12">
        <v>2487</v>
      </c>
      <c r="F361" s="12"/>
      <c r="G361" s="12">
        <f t="shared" si="135"/>
        <v>87045</v>
      </c>
      <c r="H361" s="12">
        <f t="shared" si="135"/>
        <v>87045</v>
      </c>
      <c r="I361" s="12"/>
      <c r="J361" s="12">
        <v>1</v>
      </c>
      <c r="K361" s="12">
        <v>1</v>
      </c>
      <c r="L361" s="18"/>
      <c r="M361" s="12">
        <v>551</v>
      </c>
      <c r="N361" s="1"/>
    </row>
    <row r="362" spans="1:14" ht="14.25" customHeight="1">
      <c r="A362" s="16">
        <v>5</v>
      </c>
      <c r="B362" s="11"/>
      <c r="C362" s="11" t="s">
        <v>395</v>
      </c>
      <c r="D362" s="11">
        <v>2225</v>
      </c>
      <c r="E362" s="12">
        <v>2225</v>
      </c>
      <c r="F362" s="12"/>
      <c r="G362" s="12">
        <f t="shared" si="135"/>
        <v>77875</v>
      </c>
      <c r="H362" s="12">
        <f t="shared" si="135"/>
        <v>77875</v>
      </c>
      <c r="I362" s="12"/>
      <c r="J362" s="12">
        <v>1</v>
      </c>
      <c r="K362" s="12">
        <v>1</v>
      </c>
      <c r="L362" s="18"/>
      <c r="M362" s="12">
        <v>551</v>
      </c>
      <c r="N362" s="1"/>
    </row>
    <row r="363" spans="1:14" ht="14.25" customHeight="1">
      <c r="A363" s="15" t="s">
        <v>396</v>
      </c>
      <c r="B363" s="14" t="s">
        <v>397</v>
      </c>
      <c r="C363" s="14">
        <v>17</v>
      </c>
      <c r="D363" s="14">
        <f>SUM(D364:D380)</f>
        <v>63424</v>
      </c>
      <c r="E363" s="14">
        <f aca="true" t="shared" si="136" ref="E363:L363">SUM(E364:E380)</f>
        <v>30368</v>
      </c>
      <c r="F363" s="14">
        <f t="shared" si="136"/>
        <v>33056</v>
      </c>
      <c r="G363" s="14">
        <f t="shared" si="136"/>
        <v>2219840</v>
      </c>
      <c r="H363" s="14">
        <f t="shared" si="136"/>
        <v>1062880</v>
      </c>
      <c r="I363" s="14">
        <f t="shared" si="136"/>
        <v>1156960</v>
      </c>
      <c r="J363" s="14">
        <f t="shared" si="136"/>
        <v>1277</v>
      </c>
      <c r="K363" s="14">
        <f t="shared" si="136"/>
        <v>16</v>
      </c>
      <c r="L363" s="14">
        <f t="shared" si="136"/>
        <v>1261</v>
      </c>
      <c r="M363" s="12"/>
      <c r="N363" s="1"/>
    </row>
    <row r="364" spans="1:14" ht="14.25" customHeight="1">
      <c r="A364" s="10">
        <v>1</v>
      </c>
      <c r="B364" s="12"/>
      <c r="C364" s="12" t="s">
        <v>398</v>
      </c>
      <c r="D364" s="12">
        <v>5601</v>
      </c>
      <c r="E364" s="12">
        <v>1655</v>
      </c>
      <c r="F364" s="12">
        <f>D364-E364</f>
        <v>3946</v>
      </c>
      <c r="G364" s="12">
        <f>D364*35</f>
        <v>196035</v>
      </c>
      <c r="H364" s="12">
        <f>E364*35</f>
        <v>57925</v>
      </c>
      <c r="I364" s="12">
        <f>F364*35</f>
        <v>138110</v>
      </c>
      <c r="J364" s="12">
        <f>K364+L364</f>
        <v>125</v>
      </c>
      <c r="K364" s="12">
        <v>1</v>
      </c>
      <c r="L364" s="12">
        <v>124</v>
      </c>
      <c r="M364" s="12">
        <v>552</v>
      </c>
      <c r="N364" s="1"/>
    </row>
    <row r="365" spans="1:14" ht="14.25" customHeight="1">
      <c r="A365" s="10">
        <v>2</v>
      </c>
      <c r="B365" s="12"/>
      <c r="C365" s="11" t="s">
        <v>399</v>
      </c>
      <c r="D365" s="12">
        <v>2165</v>
      </c>
      <c r="E365" s="12">
        <v>1774</v>
      </c>
      <c r="F365" s="12">
        <f>D365-E365</f>
        <v>391</v>
      </c>
      <c r="G365" s="12">
        <f aca="true" t="shared" si="137" ref="G365:G380">D365*35</f>
        <v>75775</v>
      </c>
      <c r="H365" s="12">
        <f aca="true" t="shared" si="138" ref="H365:H380">E365*35</f>
        <v>62090</v>
      </c>
      <c r="I365" s="12">
        <f aca="true" t="shared" si="139" ref="I365:I380">F365*35</f>
        <v>13685</v>
      </c>
      <c r="J365" s="12">
        <f aca="true" t="shared" si="140" ref="J365:J380">K365+L365</f>
        <v>69</v>
      </c>
      <c r="K365" s="12">
        <v>1</v>
      </c>
      <c r="L365" s="12">
        <v>68</v>
      </c>
      <c r="M365" s="12">
        <v>554</v>
      </c>
      <c r="N365" s="1"/>
    </row>
    <row r="366" spans="1:14" ht="14.25" customHeight="1">
      <c r="A366" s="10">
        <v>3</v>
      </c>
      <c r="B366" s="12"/>
      <c r="C366" s="11" t="s">
        <v>400</v>
      </c>
      <c r="D366" s="12">
        <f>472+1215</f>
        <v>1687</v>
      </c>
      <c r="E366" s="12">
        <v>1687</v>
      </c>
      <c r="F366" s="12"/>
      <c r="G366" s="12">
        <f t="shared" si="137"/>
        <v>59045</v>
      </c>
      <c r="H366" s="12">
        <f t="shared" si="138"/>
        <v>59045</v>
      </c>
      <c r="I366" s="12"/>
      <c r="J366" s="12">
        <f t="shared" si="140"/>
        <v>1</v>
      </c>
      <c r="K366" s="12">
        <v>1</v>
      </c>
      <c r="L366" s="12"/>
      <c r="M366" s="12">
        <v>555</v>
      </c>
      <c r="N366" s="1"/>
    </row>
    <row r="367" spans="1:14" s="4" customFormat="1" ht="14.25" customHeight="1">
      <c r="A367" s="10">
        <v>4</v>
      </c>
      <c r="B367" s="12"/>
      <c r="C367" s="11" t="s">
        <v>401</v>
      </c>
      <c r="D367" s="12">
        <v>3637</v>
      </c>
      <c r="E367" s="12">
        <f>448+1640</f>
        <v>2088</v>
      </c>
      <c r="F367" s="12">
        <f>D367-E367</f>
        <v>1549</v>
      </c>
      <c r="G367" s="12">
        <f t="shared" si="137"/>
        <v>127295</v>
      </c>
      <c r="H367" s="12">
        <f t="shared" si="138"/>
        <v>73080</v>
      </c>
      <c r="I367" s="12">
        <f t="shared" si="139"/>
        <v>54215</v>
      </c>
      <c r="J367" s="12">
        <f t="shared" si="140"/>
        <v>9</v>
      </c>
      <c r="K367" s="12">
        <v>1</v>
      </c>
      <c r="L367" s="12">
        <v>8</v>
      </c>
      <c r="M367" s="12">
        <v>555</v>
      </c>
      <c r="N367" s="1"/>
    </row>
    <row r="368" spans="1:14" s="4" customFormat="1" ht="14.25" customHeight="1">
      <c r="A368" s="10">
        <v>5</v>
      </c>
      <c r="B368" s="12"/>
      <c r="C368" s="11" t="s">
        <v>402</v>
      </c>
      <c r="D368" s="12">
        <v>4183</v>
      </c>
      <c r="E368" s="12">
        <v>2604</v>
      </c>
      <c r="F368" s="12">
        <v>1579</v>
      </c>
      <c r="G368" s="12">
        <f t="shared" si="137"/>
        <v>146405</v>
      </c>
      <c r="H368" s="12">
        <f t="shared" si="138"/>
        <v>91140</v>
      </c>
      <c r="I368" s="12">
        <f t="shared" si="139"/>
        <v>55265</v>
      </c>
      <c r="J368" s="12">
        <f t="shared" si="140"/>
        <v>6</v>
      </c>
      <c r="K368" s="12">
        <v>1</v>
      </c>
      <c r="L368" s="12">
        <v>5</v>
      </c>
      <c r="M368" s="12">
        <v>555</v>
      </c>
      <c r="N368" s="1"/>
    </row>
    <row r="369" spans="1:14" s="4" customFormat="1" ht="14.25" customHeight="1">
      <c r="A369" s="10">
        <v>6</v>
      </c>
      <c r="B369" s="12"/>
      <c r="C369" s="12" t="s">
        <v>403</v>
      </c>
      <c r="D369" s="12">
        <v>3306</v>
      </c>
      <c r="E369" s="12">
        <v>414</v>
      </c>
      <c r="F369" s="12">
        <v>2892</v>
      </c>
      <c r="G369" s="12">
        <f t="shared" si="137"/>
        <v>115710</v>
      </c>
      <c r="H369" s="12">
        <f t="shared" si="138"/>
        <v>14490</v>
      </c>
      <c r="I369" s="12">
        <f t="shared" si="139"/>
        <v>101220</v>
      </c>
      <c r="J369" s="12">
        <f t="shared" si="140"/>
        <v>106</v>
      </c>
      <c r="K369" s="12">
        <v>1</v>
      </c>
      <c r="L369" s="12">
        <v>105</v>
      </c>
      <c r="M369" s="12">
        <v>555</v>
      </c>
      <c r="N369" s="1"/>
    </row>
    <row r="370" spans="1:14" s="4" customFormat="1" ht="14.25" customHeight="1">
      <c r="A370" s="10">
        <v>7</v>
      </c>
      <c r="B370" s="12"/>
      <c r="C370" s="12" t="s">
        <v>404</v>
      </c>
      <c r="D370" s="12">
        <v>4659</v>
      </c>
      <c r="E370" s="12">
        <v>4659</v>
      </c>
      <c r="F370" s="12"/>
      <c r="G370" s="12">
        <f t="shared" si="137"/>
        <v>163065</v>
      </c>
      <c r="H370" s="12">
        <f t="shared" si="138"/>
        <v>163065</v>
      </c>
      <c r="I370" s="12"/>
      <c r="J370" s="12">
        <f t="shared" si="140"/>
        <v>1</v>
      </c>
      <c r="K370" s="12">
        <v>1</v>
      </c>
      <c r="L370" s="12"/>
      <c r="M370" s="12">
        <v>557</v>
      </c>
      <c r="N370" s="1"/>
    </row>
    <row r="371" spans="1:14" s="4" customFormat="1" ht="14.25" customHeight="1">
      <c r="A371" s="10">
        <v>8</v>
      </c>
      <c r="B371" s="12"/>
      <c r="C371" s="12" t="s">
        <v>405</v>
      </c>
      <c r="D371" s="12">
        <v>4332</v>
      </c>
      <c r="E371" s="12">
        <v>4332</v>
      </c>
      <c r="F371" s="12"/>
      <c r="G371" s="12">
        <f t="shared" si="137"/>
        <v>151620</v>
      </c>
      <c r="H371" s="12">
        <f t="shared" si="138"/>
        <v>151620</v>
      </c>
      <c r="I371" s="12"/>
      <c r="J371" s="12">
        <f t="shared" si="140"/>
        <v>1</v>
      </c>
      <c r="K371" s="12">
        <v>1</v>
      </c>
      <c r="L371" s="12"/>
      <c r="M371" s="12">
        <v>557</v>
      </c>
      <c r="N371" s="1"/>
    </row>
    <row r="372" spans="1:14" s="4" customFormat="1" ht="14.25" customHeight="1">
      <c r="A372" s="10">
        <v>9</v>
      </c>
      <c r="B372" s="12"/>
      <c r="C372" s="12" t="s">
        <v>406</v>
      </c>
      <c r="D372" s="12">
        <v>3409</v>
      </c>
      <c r="E372" s="12">
        <v>3409</v>
      </c>
      <c r="F372" s="12"/>
      <c r="G372" s="12">
        <f t="shared" si="137"/>
        <v>119315</v>
      </c>
      <c r="H372" s="12">
        <f t="shared" si="138"/>
        <v>119315</v>
      </c>
      <c r="I372" s="12"/>
      <c r="J372" s="12">
        <f t="shared" si="140"/>
        <v>1</v>
      </c>
      <c r="K372" s="12">
        <v>1</v>
      </c>
      <c r="L372" s="12"/>
      <c r="M372" s="12">
        <v>557</v>
      </c>
      <c r="N372" s="1"/>
    </row>
    <row r="373" spans="1:14" s="4" customFormat="1" ht="14.25" customHeight="1">
      <c r="A373" s="10">
        <v>10</v>
      </c>
      <c r="B373" s="12"/>
      <c r="C373" s="12" t="s">
        <v>407</v>
      </c>
      <c r="D373" s="12">
        <v>1886</v>
      </c>
      <c r="E373" s="12">
        <v>30</v>
      </c>
      <c r="F373" s="12">
        <f>D373-E373</f>
        <v>1856</v>
      </c>
      <c r="G373" s="12">
        <f t="shared" si="137"/>
        <v>66010</v>
      </c>
      <c r="H373" s="12">
        <f t="shared" si="138"/>
        <v>1050</v>
      </c>
      <c r="I373" s="12">
        <f t="shared" si="139"/>
        <v>64960</v>
      </c>
      <c r="J373" s="12">
        <f t="shared" si="140"/>
        <v>66</v>
      </c>
      <c r="K373" s="12">
        <v>1</v>
      </c>
      <c r="L373" s="12">
        <v>65</v>
      </c>
      <c r="M373" s="12">
        <v>557</v>
      </c>
      <c r="N373" s="1"/>
    </row>
    <row r="374" spans="1:14" ht="14.25" customHeight="1">
      <c r="A374" s="10">
        <v>11</v>
      </c>
      <c r="B374" s="11"/>
      <c r="C374" s="11" t="s">
        <v>408</v>
      </c>
      <c r="D374" s="11">
        <v>1414</v>
      </c>
      <c r="E374" s="12"/>
      <c r="F374" s="12">
        <v>1414</v>
      </c>
      <c r="G374" s="12">
        <f t="shared" si="137"/>
        <v>49490</v>
      </c>
      <c r="H374" s="12"/>
      <c r="I374" s="12">
        <f t="shared" si="139"/>
        <v>49490</v>
      </c>
      <c r="J374" s="12">
        <f t="shared" si="140"/>
        <v>50</v>
      </c>
      <c r="K374" s="12"/>
      <c r="L374" s="18">
        <v>50</v>
      </c>
      <c r="M374" s="12">
        <v>558</v>
      </c>
      <c r="N374" s="1"/>
    </row>
    <row r="375" spans="1:14" ht="14.25" customHeight="1">
      <c r="A375" s="10">
        <v>12</v>
      </c>
      <c r="B375" s="11"/>
      <c r="C375" s="11" t="s">
        <v>409</v>
      </c>
      <c r="D375" s="11">
        <v>338</v>
      </c>
      <c r="E375" s="12">
        <v>16</v>
      </c>
      <c r="F375" s="12">
        <v>322</v>
      </c>
      <c r="G375" s="12">
        <f t="shared" si="137"/>
        <v>11830</v>
      </c>
      <c r="H375" s="12">
        <f t="shared" si="138"/>
        <v>560</v>
      </c>
      <c r="I375" s="12">
        <f t="shared" si="139"/>
        <v>11270</v>
      </c>
      <c r="J375" s="12">
        <f t="shared" si="140"/>
        <v>113</v>
      </c>
      <c r="K375" s="12">
        <v>1</v>
      </c>
      <c r="L375" s="18">
        <v>112</v>
      </c>
      <c r="M375" s="12">
        <v>559</v>
      </c>
      <c r="N375" s="1"/>
    </row>
    <row r="376" spans="1:14" ht="14.25" customHeight="1">
      <c r="A376" s="10">
        <v>13</v>
      </c>
      <c r="B376" s="11"/>
      <c r="C376" s="11" t="s">
        <v>410</v>
      </c>
      <c r="D376" s="12">
        <v>7134</v>
      </c>
      <c r="E376" s="12">
        <v>293.6</v>
      </c>
      <c r="F376" s="12">
        <f>D376-E376</f>
        <v>6840.4</v>
      </c>
      <c r="G376" s="12">
        <f t="shared" si="137"/>
        <v>249690</v>
      </c>
      <c r="H376" s="12">
        <f t="shared" si="138"/>
        <v>10276</v>
      </c>
      <c r="I376" s="12">
        <f t="shared" si="139"/>
        <v>239414</v>
      </c>
      <c r="J376" s="12">
        <f t="shared" si="140"/>
        <v>313</v>
      </c>
      <c r="K376" s="12">
        <v>1</v>
      </c>
      <c r="L376" s="12">
        <v>312</v>
      </c>
      <c r="M376" s="12">
        <v>561</v>
      </c>
      <c r="N376" s="1"/>
    </row>
    <row r="377" spans="1:14" ht="14.25" customHeight="1">
      <c r="A377" s="10">
        <v>14</v>
      </c>
      <c r="B377" s="11"/>
      <c r="C377" s="11" t="s">
        <v>411</v>
      </c>
      <c r="D377" s="12">
        <v>10168</v>
      </c>
      <c r="E377" s="12">
        <v>5651.5</v>
      </c>
      <c r="F377" s="12">
        <f>D377-E377</f>
        <v>4516.5</v>
      </c>
      <c r="G377" s="12">
        <f t="shared" si="137"/>
        <v>355880</v>
      </c>
      <c r="H377" s="12">
        <f t="shared" si="138"/>
        <v>197802.5</v>
      </c>
      <c r="I377" s="12">
        <f t="shared" si="139"/>
        <v>158077.5</v>
      </c>
      <c r="J377" s="12">
        <f t="shared" si="140"/>
        <v>157</v>
      </c>
      <c r="K377" s="12">
        <v>1</v>
      </c>
      <c r="L377" s="12">
        <v>156</v>
      </c>
      <c r="M377" s="12">
        <v>567</v>
      </c>
      <c r="N377" s="1"/>
    </row>
    <row r="378" spans="1:14" ht="14.25" customHeight="1">
      <c r="A378" s="10">
        <v>15</v>
      </c>
      <c r="B378" s="11"/>
      <c r="C378" s="11" t="s">
        <v>412</v>
      </c>
      <c r="D378" s="12">
        <v>4001</v>
      </c>
      <c r="E378" s="12">
        <v>498.4</v>
      </c>
      <c r="F378" s="12">
        <f>D378-E378</f>
        <v>3502.6</v>
      </c>
      <c r="G378" s="12">
        <f t="shared" si="137"/>
        <v>140035</v>
      </c>
      <c r="H378" s="12">
        <f t="shared" si="138"/>
        <v>17444</v>
      </c>
      <c r="I378" s="12">
        <f t="shared" si="139"/>
        <v>122591</v>
      </c>
      <c r="J378" s="12">
        <f t="shared" si="140"/>
        <v>106</v>
      </c>
      <c r="K378" s="12">
        <v>1</v>
      </c>
      <c r="L378" s="12">
        <v>105</v>
      </c>
      <c r="M378" s="12">
        <v>569</v>
      </c>
      <c r="N378" s="1"/>
    </row>
    <row r="379" spans="1:14" ht="14.25" customHeight="1">
      <c r="A379" s="10">
        <v>16</v>
      </c>
      <c r="B379" s="11"/>
      <c r="C379" s="11" t="s">
        <v>413</v>
      </c>
      <c r="D379" s="12">
        <v>4070</v>
      </c>
      <c r="E379" s="12">
        <v>762</v>
      </c>
      <c r="F379" s="12">
        <f>D379-E379</f>
        <v>3308</v>
      </c>
      <c r="G379" s="12">
        <f t="shared" si="137"/>
        <v>142450</v>
      </c>
      <c r="H379" s="12">
        <f t="shared" si="138"/>
        <v>26670</v>
      </c>
      <c r="I379" s="12">
        <f t="shared" si="139"/>
        <v>115780</v>
      </c>
      <c r="J379" s="12">
        <f t="shared" si="140"/>
        <v>102</v>
      </c>
      <c r="K379" s="12">
        <v>1</v>
      </c>
      <c r="L379" s="12">
        <v>101</v>
      </c>
      <c r="M379" s="12">
        <v>571</v>
      </c>
      <c r="N379" s="1"/>
    </row>
    <row r="380" spans="1:14" ht="14.25" customHeight="1">
      <c r="A380" s="10">
        <v>17</v>
      </c>
      <c r="B380" s="11"/>
      <c r="C380" s="11" t="s">
        <v>414</v>
      </c>
      <c r="D380" s="12">
        <v>1434</v>
      </c>
      <c r="E380" s="12">
        <v>494.5</v>
      </c>
      <c r="F380" s="12">
        <f>D380-E380</f>
        <v>939.5</v>
      </c>
      <c r="G380" s="12">
        <f t="shared" si="137"/>
        <v>50190</v>
      </c>
      <c r="H380" s="12">
        <f t="shared" si="138"/>
        <v>17307.5</v>
      </c>
      <c r="I380" s="12">
        <f t="shared" si="139"/>
        <v>32882.5</v>
      </c>
      <c r="J380" s="12">
        <f t="shared" si="140"/>
        <v>51</v>
      </c>
      <c r="K380" s="12">
        <v>1</v>
      </c>
      <c r="L380" s="12">
        <v>50</v>
      </c>
      <c r="M380" s="12">
        <v>573</v>
      </c>
      <c r="N380" s="1"/>
    </row>
    <row r="381" spans="1:14" ht="14.25" customHeight="1">
      <c r="A381" s="13" t="s">
        <v>415</v>
      </c>
      <c r="B381" s="14" t="s">
        <v>416</v>
      </c>
      <c r="C381" s="14">
        <v>33</v>
      </c>
      <c r="D381" s="20">
        <f>SUM(D382:D414)</f>
        <v>226014</v>
      </c>
      <c r="E381" s="20">
        <f aca="true" t="shared" si="141" ref="E381:L381">SUM(E382:E414)</f>
        <v>68625.9</v>
      </c>
      <c r="F381" s="20">
        <f t="shared" si="141"/>
        <v>157388.10000000003</v>
      </c>
      <c r="G381" s="20">
        <f t="shared" si="141"/>
        <v>7909632</v>
      </c>
      <c r="H381" s="20">
        <f t="shared" si="141"/>
        <v>2401906.5</v>
      </c>
      <c r="I381" s="20">
        <f t="shared" si="141"/>
        <v>5507725.5</v>
      </c>
      <c r="J381" s="20">
        <f t="shared" si="141"/>
        <v>7777</v>
      </c>
      <c r="K381" s="20">
        <f t="shared" si="141"/>
        <v>25</v>
      </c>
      <c r="L381" s="20">
        <f t="shared" si="141"/>
        <v>7752</v>
      </c>
      <c r="M381" s="12"/>
      <c r="N381" s="1"/>
    </row>
    <row r="382" spans="1:14" ht="14.25" customHeight="1">
      <c r="A382" s="16">
        <v>1</v>
      </c>
      <c r="B382" s="14"/>
      <c r="C382" s="11" t="s">
        <v>416</v>
      </c>
      <c r="D382" s="10">
        <v>7704</v>
      </c>
      <c r="E382" s="10">
        <v>7704</v>
      </c>
      <c r="F382" s="20"/>
      <c r="G382" s="25">
        <f>D382*35</f>
        <v>269640</v>
      </c>
      <c r="H382" s="25">
        <f>E382*35</f>
        <v>269640</v>
      </c>
      <c r="I382" s="25"/>
      <c r="J382" s="10">
        <v>3</v>
      </c>
      <c r="K382" s="10">
        <v>3</v>
      </c>
      <c r="L382" s="20"/>
      <c r="M382" s="12">
        <v>575</v>
      </c>
      <c r="N382" s="1"/>
    </row>
    <row r="383" spans="1:14" ht="14.25" customHeight="1">
      <c r="A383" s="16">
        <v>2</v>
      </c>
      <c r="B383" s="14"/>
      <c r="C383" s="11" t="s">
        <v>417</v>
      </c>
      <c r="D383" s="10">
        <v>10952</v>
      </c>
      <c r="E383" s="10">
        <v>10952</v>
      </c>
      <c r="F383" s="20"/>
      <c r="G383" s="25">
        <f aca="true" t="shared" si="142" ref="G383:G414">D383*35</f>
        <v>383320</v>
      </c>
      <c r="H383" s="25">
        <f aca="true" t="shared" si="143" ref="H383:H412">E383*35</f>
        <v>383320</v>
      </c>
      <c r="I383" s="20"/>
      <c r="J383" s="10">
        <v>1</v>
      </c>
      <c r="K383" s="10">
        <v>1</v>
      </c>
      <c r="L383" s="20"/>
      <c r="M383" s="12">
        <v>575</v>
      </c>
      <c r="N383" s="1"/>
    </row>
    <row r="384" spans="1:14" ht="14.25" customHeight="1">
      <c r="A384" s="16">
        <v>3</v>
      </c>
      <c r="B384" s="15"/>
      <c r="C384" s="11" t="s">
        <v>418</v>
      </c>
      <c r="D384" s="25">
        <v>18920</v>
      </c>
      <c r="E384" s="25">
        <v>571</v>
      </c>
      <c r="F384" s="12">
        <f>D384-E384</f>
        <v>18349</v>
      </c>
      <c r="G384" s="25">
        <f t="shared" si="142"/>
        <v>662200</v>
      </c>
      <c r="H384" s="25">
        <f t="shared" si="143"/>
        <v>19985</v>
      </c>
      <c r="I384" s="25">
        <f>F384*35</f>
        <v>642215</v>
      </c>
      <c r="J384" s="12">
        <f aca="true" t="shared" si="144" ref="J384:J407">K384+L384</f>
        <v>286</v>
      </c>
      <c r="K384" s="12">
        <v>1</v>
      </c>
      <c r="L384" s="12">
        <v>285</v>
      </c>
      <c r="M384" s="12">
        <v>575</v>
      </c>
      <c r="N384" s="1"/>
    </row>
    <row r="385" spans="1:14" ht="14.25" customHeight="1">
      <c r="A385" s="16">
        <v>4</v>
      </c>
      <c r="B385" s="22"/>
      <c r="C385" s="11" t="s">
        <v>419</v>
      </c>
      <c r="D385" s="11">
        <v>6227</v>
      </c>
      <c r="E385" s="11">
        <v>4820.3</v>
      </c>
      <c r="F385" s="12">
        <f>D385-E385</f>
        <v>1406.6999999999998</v>
      </c>
      <c r="G385" s="25">
        <f t="shared" si="142"/>
        <v>217945</v>
      </c>
      <c r="H385" s="25">
        <f t="shared" si="143"/>
        <v>168710.5</v>
      </c>
      <c r="I385" s="25">
        <f aca="true" t="shared" si="145" ref="I385:I414">F385*35</f>
        <v>49234.49999999999</v>
      </c>
      <c r="J385" s="12">
        <f t="shared" si="144"/>
        <v>150</v>
      </c>
      <c r="K385" s="12">
        <v>1</v>
      </c>
      <c r="L385" s="12">
        <v>149</v>
      </c>
      <c r="M385" s="12">
        <v>580</v>
      </c>
      <c r="N385" s="1"/>
    </row>
    <row r="386" spans="1:14" ht="14.25" customHeight="1">
      <c r="A386" s="16">
        <v>5</v>
      </c>
      <c r="B386" s="15"/>
      <c r="C386" s="11" t="s">
        <v>420</v>
      </c>
      <c r="D386" s="11">
        <v>4867</v>
      </c>
      <c r="E386" s="11">
        <v>423</v>
      </c>
      <c r="F386" s="12">
        <f aca="true" t="shared" si="146" ref="F386:F394">D386-E386</f>
        <v>4444</v>
      </c>
      <c r="G386" s="25">
        <f t="shared" si="142"/>
        <v>170345</v>
      </c>
      <c r="H386" s="25">
        <f t="shared" si="143"/>
        <v>14805</v>
      </c>
      <c r="I386" s="25">
        <f t="shared" si="145"/>
        <v>155540</v>
      </c>
      <c r="J386" s="12">
        <f t="shared" si="144"/>
        <v>149</v>
      </c>
      <c r="K386" s="12">
        <v>1</v>
      </c>
      <c r="L386" s="12">
        <v>148</v>
      </c>
      <c r="M386" s="12">
        <v>582</v>
      </c>
      <c r="N386" s="1"/>
    </row>
    <row r="387" spans="1:14" ht="14.25" customHeight="1">
      <c r="A387" s="16">
        <v>6</v>
      </c>
      <c r="B387" s="12"/>
      <c r="C387" s="11" t="s">
        <v>421</v>
      </c>
      <c r="D387" s="11">
        <v>16165</v>
      </c>
      <c r="E387" s="11">
        <v>1987.4</v>
      </c>
      <c r="F387" s="12">
        <f t="shared" si="146"/>
        <v>14177.6</v>
      </c>
      <c r="G387" s="25">
        <f t="shared" si="142"/>
        <v>565775</v>
      </c>
      <c r="H387" s="25">
        <f t="shared" si="143"/>
        <v>69559</v>
      </c>
      <c r="I387" s="25">
        <f t="shared" si="145"/>
        <v>496216</v>
      </c>
      <c r="J387" s="12">
        <f t="shared" si="144"/>
        <v>330</v>
      </c>
      <c r="K387" s="12">
        <v>1</v>
      </c>
      <c r="L387" s="18">
        <v>329</v>
      </c>
      <c r="M387" s="12">
        <v>585</v>
      </c>
      <c r="N387" s="1"/>
    </row>
    <row r="388" spans="1:14" ht="14.25" customHeight="1">
      <c r="A388" s="16">
        <v>7</v>
      </c>
      <c r="B388" s="22"/>
      <c r="C388" s="11" t="s">
        <v>422</v>
      </c>
      <c r="D388" s="11">
        <v>9643</v>
      </c>
      <c r="E388" s="11">
        <v>9543</v>
      </c>
      <c r="F388" s="12">
        <f t="shared" si="146"/>
        <v>100</v>
      </c>
      <c r="G388" s="25">
        <f t="shared" si="142"/>
        <v>337505</v>
      </c>
      <c r="H388" s="25">
        <f t="shared" si="143"/>
        <v>334005</v>
      </c>
      <c r="I388" s="25">
        <f t="shared" si="145"/>
        <v>3500</v>
      </c>
      <c r="J388" s="12">
        <f t="shared" si="144"/>
        <v>5</v>
      </c>
      <c r="K388" s="12">
        <v>1</v>
      </c>
      <c r="L388" s="18">
        <v>4</v>
      </c>
      <c r="M388" s="12">
        <v>590</v>
      </c>
      <c r="N388" s="1"/>
    </row>
    <row r="389" spans="1:14" ht="14.25" customHeight="1">
      <c r="A389" s="16">
        <v>8</v>
      </c>
      <c r="B389" s="14"/>
      <c r="C389" s="11" t="s">
        <v>423</v>
      </c>
      <c r="D389" s="11">
        <v>4951</v>
      </c>
      <c r="E389" s="11">
        <v>1014.5</v>
      </c>
      <c r="F389" s="11">
        <f t="shared" si="146"/>
        <v>3936.5</v>
      </c>
      <c r="G389" s="25">
        <f t="shared" si="142"/>
        <v>173285</v>
      </c>
      <c r="H389" s="25">
        <f t="shared" si="143"/>
        <v>35507.5</v>
      </c>
      <c r="I389" s="25">
        <f t="shared" si="145"/>
        <v>137777.5</v>
      </c>
      <c r="J389" s="12">
        <f t="shared" si="144"/>
        <v>234</v>
      </c>
      <c r="K389" s="12">
        <v>1</v>
      </c>
      <c r="L389" s="18">
        <v>233</v>
      </c>
      <c r="M389" s="12">
        <v>590</v>
      </c>
      <c r="N389" s="1"/>
    </row>
    <row r="390" spans="1:14" ht="14.25" customHeight="1">
      <c r="A390" s="16">
        <v>9</v>
      </c>
      <c r="B390" s="22"/>
      <c r="C390" s="11" t="s">
        <v>424</v>
      </c>
      <c r="D390" s="11">
        <v>2871</v>
      </c>
      <c r="E390" s="11">
        <v>158.8</v>
      </c>
      <c r="F390" s="11">
        <f t="shared" si="146"/>
        <v>2712.2</v>
      </c>
      <c r="G390" s="25">
        <f t="shared" si="142"/>
        <v>100485</v>
      </c>
      <c r="H390" s="25">
        <f t="shared" si="143"/>
        <v>5558</v>
      </c>
      <c r="I390" s="25">
        <f t="shared" si="145"/>
        <v>94927</v>
      </c>
      <c r="J390" s="12">
        <f t="shared" si="144"/>
        <v>68</v>
      </c>
      <c r="K390" s="12">
        <v>1</v>
      </c>
      <c r="L390" s="18">
        <v>67</v>
      </c>
      <c r="M390" s="12">
        <v>594</v>
      </c>
      <c r="N390" s="1"/>
    </row>
    <row r="391" spans="1:14" ht="14.25" customHeight="1">
      <c r="A391" s="16">
        <v>10</v>
      </c>
      <c r="B391" s="22"/>
      <c r="C391" s="11" t="s">
        <v>425</v>
      </c>
      <c r="D391" s="11">
        <v>4372</v>
      </c>
      <c r="E391" s="11">
        <v>1348.5</v>
      </c>
      <c r="F391" s="11">
        <f t="shared" si="146"/>
        <v>3023.5</v>
      </c>
      <c r="G391" s="25">
        <f t="shared" si="142"/>
        <v>153020</v>
      </c>
      <c r="H391" s="25">
        <f t="shared" si="143"/>
        <v>47197.5</v>
      </c>
      <c r="I391" s="25">
        <f t="shared" si="145"/>
        <v>105822.5</v>
      </c>
      <c r="J391" s="12">
        <f t="shared" si="144"/>
        <v>97</v>
      </c>
      <c r="K391" s="12">
        <v>1</v>
      </c>
      <c r="L391" s="18">
        <v>96</v>
      </c>
      <c r="M391" s="12">
        <v>596</v>
      </c>
      <c r="N391" s="1"/>
    </row>
    <row r="392" spans="1:14" ht="14.25" customHeight="1">
      <c r="A392" s="16">
        <v>11</v>
      </c>
      <c r="B392" s="22"/>
      <c r="C392" s="11" t="s">
        <v>426</v>
      </c>
      <c r="D392" s="11">
        <v>6649</v>
      </c>
      <c r="E392" s="11">
        <v>1492</v>
      </c>
      <c r="F392" s="11">
        <f t="shared" si="146"/>
        <v>5157</v>
      </c>
      <c r="G392" s="25">
        <f t="shared" si="142"/>
        <v>232715</v>
      </c>
      <c r="H392" s="25">
        <f t="shared" si="143"/>
        <v>52220</v>
      </c>
      <c r="I392" s="25">
        <f t="shared" si="145"/>
        <v>180495</v>
      </c>
      <c r="J392" s="12">
        <f t="shared" si="144"/>
        <v>183</v>
      </c>
      <c r="K392" s="12">
        <v>1</v>
      </c>
      <c r="L392" s="18">
        <v>182</v>
      </c>
      <c r="M392" s="12">
        <v>597</v>
      </c>
      <c r="N392" s="1"/>
    </row>
    <row r="393" spans="1:14" ht="14.25" customHeight="1">
      <c r="A393" s="16">
        <v>12</v>
      </c>
      <c r="B393" s="22"/>
      <c r="C393" s="11" t="s">
        <v>427</v>
      </c>
      <c r="D393" s="11">
        <v>9252</v>
      </c>
      <c r="E393" s="11"/>
      <c r="F393" s="11">
        <f t="shared" si="146"/>
        <v>9252</v>
      </c>
      <c r="G393" s="25">
        <f t="shared" si="142"/>
        <v>323820</v>
      </c>
      <c r="H393" s="25"/>
      <c r="I393" s="25">
        <f t="shared" si="145"/>
        <v>323820</v>
      </c>
      <c r="J393" s="12">
        <f t="shared" si="144"/>
        <v>175</v>
      </c>
      <c r="K393" s="12"/>
      <c r="L393" s="18">
        <v>175</v>
      </c>
      <c r="M393" s="12">
        <v>600</v>
      </c>
      <c r="N393" s="1"/>
    </row>
    <row r="394" spans="1:15" ht="14.25" customHeight="1">
      <c r="A394" s="16">
        <v>13</v>
      </c>
      <c r="B394" s="22"/>
      <c r="C394" s="11" t="s">
        <v>428</v>
      </c>
      <c r="D394" s="11">
        <v>12166</v>
      </c>
      <c r="E394" s="11">
        <v>20.1</v>
      </c>
      <c r="F394" s="11">
        <f t="shared" si="146"/>
        <v>12145.9</v>
      </c>
      <c r="G394" s="25">
        <v>425113.2</v>
      </c>
      <c r="H394" s="25">
        <f t="shared" si="143"/>
        <v>703.5</v>
      </c>
      <c r="I394" s="25">
        <f>G394-H394</f>
        <v>424409.7</v>
      </c>
      <c r="J394" s="12">
        <f t="shared" si="144"/>
        <v>424</v>
      </c>
      <c r="K394" s="12">
        <v>1</v>
      </c>
      <c r="L394" s="18">
        <v>423</v>
      </c>
      <c r="M394" s="12">
        <v>603</v>
      </c>
      <c r="N394" s="1"/>
      <c r="O394" s="6">
        <v>-696.8</v>
      </c>
    </row>
    <row r="395" spans="1:14" ht="14.25" customHeight="1">
      <c r="A395" s="16">
        <v>14</v>
      </c>
      <c r="B395" s="22"/>
      <c r="C395" s="11" t="s">
        <v>429</v>
      </c>
      <c r="D395" s="11">
        <v>1622</v>
      </c>
      <c r="E395" s="11"/>
      <c r="F395" s="11">
        <v>1622</v>
      </c>
      <c r="G395" s="25">
        <f t="shared" si="142"/>
        <v>56770</v>
      </c>
      <c r="H395" s="25"/>
      <c r="I395" s="25">
        <f t="shared" si="145"/>
        <v>56770</v>
      </c>
      <c r="J395" s="12">
        <f t="shared" si="144"/>
        <v>690</v>
      </c>
      <c r="K395" s="12"/>
      <c r="L395" s="18">
        <v>690</v>
      </c>
      <c r="M395" s="12">
        <v>611</v>
      </c>
      <c r="N395" s="1"/>
    </row>
    <row r="396" spans="1:15" ht="14.25" customHeight="1">
      <c r="A396" s="16">
        <v>15</v>
      </c>
      <c r="B396" s="22"/>
      <c r="C396" s="11" t="s">
        <v>430</v>
      </c>
      <c r="D396" s="11">
        <v>11193</v>
      </c>
      <c r="E396" s="11"/>
      <c r="F396" s="11">
        <v>11193</v>
      </c>
      <c r="G396" s="25">
        <f>391755-161.2</f>
        <v>391593.8</v>
      </c>
      <c r="H396" s="25"/>
      <c r="I396" s="25">
        <f>391755-161.2</f>
        <v>391593.8</v>
      </c>
      <c r="J396" s="12">
        <f t="shared" si="144"/>
        <v>415</v>
      </c>
      <c r="K396" s="12"/>
      <c r="L396" s="18">
        <v>415</v>
      </c>
      <c r="M396" s="12">
        <v>623</v>
      </c>
      <c r="N396" s="1"/>
      <c r="O396" s="6">
        <v>-161.2</v>
      </c>
    </row>
    <row r="397" spans="1:14" ht="14.25" customHeight="1">
      <c r="A397" s="16">
        <v>16</v>
      </c>
      <c r="B397" s="22"/>
      <c r="C397" s="11" t="s">
        <v>431</v>
      </c>
      <c r="D397" s="28">
        <v>20632</v>
      </c>
      <c r="E397" s="28">
        <v>20099.3</v>
      </c>
      <c r="F397" s="28">
        <v>532.7</v>
      </c>
      <c r="G397" s="25">
        <f t="shared" si="142"/>
        <v>722120</v>
      </c>
      <c r="H397" s="25">
        <f t="shared" si="143"/>
        <v>703475.5</v>
      </c>
      <c r="I397" s="25">
        <f t="shared" si="145"/>
        <v>18644.5</v>
      </c>
      <c r="J397" s="12">
        <f t="shared" si="144"/>
        <v>4</v>
      </c>
      <c r="K397" s="12">
        <v>1</v>
      </c>
      <c r="L397" s="18">
        <v>3</v>
      </c>
      <c r="M397" s="12">
        <v>630</v>
      </c>
      <c r="N397" s="1"/>
    </row>
    <row r="398" spans="1:14" ht="14.25" customHeight="1">
      <c r="A398" s="16">
        <v>17</v>
      </c>
      <c r="B398" s="22"/>
      <c r="C398" s="11" t="s">
        <v>432</v>
      </c>
      <c r="D398" s="28">
        <v>7833</v>
      </c>
      <c r="E398" s="28">
        <v>128.6</v>
      </c>
      <c r="F398" s="28">
        <f>D398-E398</f>
        <v>7704.4</v>
      </c>
      <c r="G398" s="25">
        <f t="shared" si="142"/>
        <v>274155</v>
      </c>
      <c r="H398" s="25">
        <f t="shared" si="143"/>
        <v>4501</v>
      </c>
      <c r="I398" s="25">
        <f t="shared" si="145"/>
        <v>269654</v>
      </c>
      <c r="J398" s="12">
        <f t="shared" si="144"/>
        <v>321</v>
      </c>
      <c r="K398" s="12">
        <v>1</v>
      </c>
      <c r="L398" s="18">
        <v>320</v>
      </c>
      <c r="M398" s="12">
        <v>630</v>
      </c>
      <c r="N398" s="1"/>
    </row>
    <row r="399" spans="1:14" ht="14.25" customHeight="1">
      <c r="A399" s="16">
        <v>18</v>
      </c>
      <c r="B399" s="22"/>
      <c r="C399" s="11" t="s">
        <v>433</v>
      </c>
      <c r="D399" s="28">
        <v>3023</v>
      </c>
      <c r="E399" s="28"/>
      <c r="F399" s="28">
        <v>3023</v>
      </c>
      <c r="G399" s="25">
        <f t="shared" si="142"/>
        <v>105805</v>
      </c>
      <c r="H399" s="25"/>
      <c r="I399" s="25">
        <f t="shared" si="145"/>
        <v>105805</v>
      </c>
      <c r="J399" s="12">
        <f t="shared" si="144"/>
        <v>658</v>
      </c>
      <c r="K399" s="12"/>
      <c r="L399" s="18">
        <v>658</v>
      </c>
      <c r="M399" s="12">
        <v>636</v>
      </c>
      <c r="N399" s="1"/>
    </row>
    <row r="400" spans="1:14" ht="14.25" customHeight="1">
      <c r="A400" s="16">
        <v>19</v>
      </c>
      <c r="B400" s="22"/>
      <c r="C400" s="11" t="s">
        <v>434</v>
      </c>
      <c r="D400" s="28">
        <v>2970</v>
      </c>
      <c r="E400" s="28"/>
      <c r="F400" s="28">
        <f>D400-E400</f>
        <v>2970</v>
      </c>
      <c r="G400" s="25">
        <f t="shared" si="142"/>
        <v>103950</v>
      </c>
      <c r="H400" s="25"/>
      <c r="I400" s="25">
        <f t="shared" si="145"/>
        <v>103950</v>
      </c>
      <c r="J400" s="12">
        <f t="shared" si="144"/>
        <v>335</v>
      </c>
      <c r="K400" s="12"/>
      <c r="L400" s="18">
        <v>335</v>
      </c>
      <c r="M400" s="12">
        <v>647</v>
      </c>
      <c r="N400" s="1"/>
    </row>
    <row r="401" spans="1:14" ht="14.25" customHeight="1">
      <c r="A401" s="16">
        <v>20</v>
      </c>
      <c r="B401" s="15"/>
      <c r="C401" s="11" t="s">
        <v>435</v>
      </c>
      <c r="D401" s="25">
        <v>3308</v>
      </c>
      <c r="E401" s="29"/>
      <c r="F401" s="12">
        <v>3308</v>
      </c>
      <c r="G401" s="25">
        <f t="shared" si="142"/>
        <v>115780</v>
      </c>
      <c r="H401" s="25"/>
      <c r="I401" s="25">
        <f t="shared" si="145"/>
        <v>115780</v>
      </c>
      <c r="J401" s="12">
        <f t="shared" si="144"/>
        <v>173</v>
      </c>
      <c r="K401" s="12"/>
      <c r="L401" s="18">
        <v>173</v>
      </c>
      <c r="M401" s="12">
        <v>653</v>
      </c>
      <c r="N401" s="1"/>
    </row>
    <row r="402" spans="1:14" ht="14.25" customHeight="1">
      <c r="A402" s="16">
        <v>21</v>
      </c>
      <c r="B402" s="22"/>
      <c r="C402" s="11" t="s">
        <v>436</v>
      </c>
      <c r="D402" s="11">
        <v>7910</v>
      </c>
      <c r="E402" s="11">
        <v>5260.9</v>
      </c>
      <c r="F402" s="11">
        <f>D402-E402</f>
        <v>2649.1000000000004</v>
      </c>
      <c r="G402" s="25">
        <f t="shared" si="142"/>
        <v>276850</v>
      </c>
      <c r="H402" s="25">
        <f t="shared" si="143"/>
        <v>184131.5</v>
      </c>
      <c r="I402" s="25">
        <f t="shared" si="145"/>
        <v>92718.50000000001</v>
      </c>
      <c r="J402" s="12">
        <f t="shared" si="144"/>
        <v>121</v>
      </c>
      <c r="K402" s="12">
        <v>1</v>
      </c>
      <c r="L402" s="18">
        <v>120</v>
      </c>
      <c r="M402" s="12">
        <v>656</v>
      </c>
      <c r="N402" s="1"/>
    </row>
    <row r="403" spans="1:14" ht="14.25" customHeight="1">
      <c r="A403" s="16">
        <v>22</v>
      </c>
      <c r="B403" s="22"/>
      <c r="C403" s="11" t="s">
        <v>437</v>
      </c>
      <c r="D403" s="11">
        <v>7522</v>
      </c>
      <c r="E403" s="11"/>
      <c r="F403" s="11">
        <f aca="true" t="shared" si="147" ref="F403:F414">D403-E403</f>
        <v>7522</v>
      </c>
      <c r="G403" s="25">
        <f t="shared" si="142"/>
        <v>263270</v>
      </c>
      <c r="H403" s="25"/>
      <c r="I403" s="25">
        <f t="shared" si="145"/>
        <v>263270</v>
      </c>
      <c r="J403" s="12">
        <f t="shared" si="144"/>
        <v>449</v>
      </c>
      <c r="K403" s="12"/>
      <c r="L403" s="18">
        <v>449</v>
      </c>
      <c r="M403" s="12">
        <v>658</v>
      </c>
      <c r="N403" s="1"/>
    </row>
    <row r="404" spans="1:14" ht="14.25" customHeight="1">
      <c r="A404" s="16">
        <v>23</v>
      </c>
      <c r="B404" s="22"/>
      <c r="C404" s="11" t="s">
        <v>438</v>
      </c>
      <c r="D404" s="11">
        <v>2624</v>
      </c>
      <c r="E404" s="11">
        <v>355</v>
      </c>
      <c r="F404" s="11">
        <f t="shared" si="147"/>
        <v>2269</v>
      </c>
      <c r="G404" s="25">
        <f t="shared" si="142"/>
        <v>91840</v>
      </c>
      <c r="H404" s="25">
        <f t="shared" si="143"/>
        <v>12425</v>
      </c>
      <c r="I404" s="25">
        <f t="shared" si="145"/>
        <v>79415</v>
      </c>
      <c r="J404" s="12">
        <f t="shared" si="144"/>
        <v>275</v>
      </c>
      <c r="K404" s="12">
        <v>1</v>
      </c>
      <c r="L404" s="18">
        <v>274</v>
      </c>
      <c r="M404" s="12">
        <v>665</v>
      </c>
      <c r="N404" s="1"/>
    </row>
    <row r="405" spans="1:14" ht="14.25" customHeight="1">
      <c r="A405" s="16">
        <v>24</v>
      </c>
      <c r="B405" s="22"/>
      <c r="C405" s="11" t="s">
        <v>439</v>
      </c>
      <c r="D405" s="11">
        <v>2707</v>
      </c>
      <c r="E405" s="11"/>
      <c r="F405" s="11">
        <f t="shared" si="147"/>
        <v>2707</v>
      </c>
      <c r="G405" s="25">
        <f t="shared" si="142"/>
        <v>94745</v>
      </c>
      <c r="H405" s="25"/>
      <c r="I405" s="25">
        <f t="shared" si="145"/>
        <v>94745</v>
      </c>
      <c r="J405" s="12">
        <f t="shared" si="144"/>
        <v>384</v>
      </c>
      <c r="K405" s="12"/>
      <c r="L405" s="18">
        <v>384</v>
      </c>
      <c r="M405" s="12">
        <v>670</v>
      </c>
      <c r="N405" s="1"/>
    </row>
    <row r="406" spans="1:14" ht="14.25" customHeight="1">
      <c r="A406" s="16">
        <v>25</v>
      </c>
      <c r="B406" s="22"/>
      <c r="C406" s="11" t="s">
        <v>440</v>
      </c>
      <c r="D406" s="11">
        <v>3358</v>
      </c>
      <c r="E406" s="11"/>
      <c r="F406" s="11">
        <f t="shared" si="147"/>
        <v>3358</v>
      </c>
      <c r="G406" s="25">
        <f t="shared" si="142"/>
        <v>117530</v>
      </c>
      <c r="H406" s="25"/>
      <c r="I406" s="25">
        <f t="shared" si="145"/>
        <v>117530</v>
      </c>
      <c r="J406" s="12">
        <f t="shared" si="144"/>
        <v>91</v>
      </c>
      <c r="K406" s="12"/>
      <c r="L406" s="18">
        <v>91</v>
      </c>
      <c r="M406" s="12">
        <v>677</v>
      </c>
      <c r="N406" s="1"/>
    </row>
    <row r="407" spans="1:14" ht="14.25" customHeight="1">
      <c r="A407" s="16">
        <v>26</v>
      </c>
      <c r="B407" s="22"/>
      <c r="C407" s="11" t="s">
        <v>441</v>
      </c>
      <c r="D407" s="11">
        <v>1574</v>
      </c>
      <c r="E407" s="11"/>
      <c r="F407" s="11">
        <f t="shared" si="147"/>
        <v>1574</v>
      </c>
      <c r="G407" s="25">
        <f t="shared" si="142"/>
        <v>55090</v>
      </c>
      <c r="H407" s="25"/>
      <c r="I407" s="25">
        <f t="shared" si="145"/>
        <v>55090</v>
      </c>
      <c r="J407" s="12">
        <f t="shared" si="144"/>
        <v>139</v>
      </c>
      <c r="K407" s="12"/>
      <c r="L407" s="18">
        <v>139</v>
      </c>
      <c r="M407" s="12">
        <v>678</v>
      </c>
      <c r="N407" s="1"/>
    </row>
    <row r="408" spans="1:14" ht="14.25" customHeight="1">
      <c r="A408" s="16">
        <v>27</v>
      </c>
      <c r="B408" s="22"/>
      <c r="C408" s="11" t="s">
        <v>442</v>
      </c>
      <c r="D408" s="11">
        <v>10610</v>
      </c>
      <c r="E408" s="11">
        <v>8.2</v>
      </c>
      <c r="F408" s="11">
        <f t="shared" si="147"/>
        <v>10601.8</v>
      </c>
      <c r="G408" s="25">
        <f t="shared" si="142"/>
        <v>371350</v>
      </c>
      <c r="H408" s="25">
        <f t="shared" si="143"/>
        <v>287</v>
      </c>
      <c r="I408" s="25">
        <f t="shared" si="145"/>
        <v>371063</v>
      </c>
      <c r="J408" s="12">
        <f aca="true" t="shared" si="148" ref="J408:J414">K408+L408</f>
        <v>335</v>
      </c>
      <c r="K408" s="12">
        <v>1</v>
      </c>
      <c r="L408" s="18">
        <v>334</v>
      </c>
      <c r="M408" s="12">
        <v>681</v>
      </c>
      <c r="N408" s="1"/>
    </row>
    <row r="409" spans="1:14" ht="14.25" customHeight="1">
      <c r="A409" s="16">
        <v>28</v>
      </c>
      <c r="B409" s="22"/>
      <c r="C409" s="11" t="s">
        <v>443</v>
      </c>
      <c r="D409" s="11">
        <v>3419</v>
      </c>
      <c r="E409" s="11">
        <v>355.3</v>
      </c>
      <c r="F409" s="11">
        <f t="shared" si="147"/>
        <v>3063.7</v>
      </c>
      <c r="G409" s="25">
        <f t="shared" si="142"/>
        <v>119665</v>
      </c>
      <c r="H409" s="25">
        <f t="shared" si="143"/>
        <v>12435.5</v>
      </c>
      <c r="I409" s="25">
        <f t="shared" si="145"/>
        <v>107229.5</v>
      </c>
      <c r="J409" s="12">
        <f t="shared" si="148"/>
        <v>142</v>
      </c>
      <c r="K409" s="12">
        <v>1</v>
      </c>
      <c r="L409" s="18">
        <v>141</v>
      </c>
      <c r="M409" s="12">
        <v>686</v>
      </c>
      <c r="N409" s="1"/>
    </row>
    <row r="410" spans="1:14" ht="14.25" customHeight="1">
      <c r="A410" s="16">
        <v>29</v>
      </c>
      <c r="B410" s="22"/>
      <c r="C410" s="11" t="s">
        <v>444</v>
      </c>
      <c r="D410" s="11">
        <v>3532</v>
      </c>
      <c r="E410" s="11">
        <v>44.9</v>
      </c>
      <c r="F410" s="11">
        <f t="shared" si="147"/>
        <v>3487.1</v>
      </c>
      <c r="G410" s="25">
        <f t="shared" si="142"/>
        <v>123620</v>
      </c>
      <c r="H410" s="25">
        <f t="shared" si="143"/>
        <v>1571.5</v>
      </c>
      <c r="I410" s="25">
        <f t="shared" si="145"/>
        <v>122048.5</v>
      </c>
      <c r="J410" s="12">
        <f t="shared" si="148"/>
        <v>333</v>
      </c>
      <c r="K410" s="12">
        <v>1</v>
      </c>
      <c r="L410" s="18">
        <v>332</v>
      </c>
      <c r="M410" s="12">
        <v>689</v>
      </c>
      <c r="N410" s="1"/>
    </row>
    <row r="411" spans="1:14" ht="14.25" customHeight="1">
      <c r="A411" s="16">
        <v>30</v>
      </c>
      <c r="B411" s="22"/>
      <c r="C411" s="11" t="s">
        <v>445</v>
      </c>
      <c r="D411" s="11">
        <v>4896</v>
      </c>
      <c r="E411" s="11">
        <v>25.8</v>
      </c>
      <c r="F411" s="11">
        <f t="shared" si="147"/>
        <v>4870.2</v>
      </c>
      <c r="G411" s="25">
        <f t="shared" si="142"/>
        <v>171360</v>
      </c>
      <c r="H411" s="25">
        <f t="shared" si="143"/>
        <v>903</v>
      </c>
      <c r="I411" s="25">
        <f t="shared" si="145"/>
        <v>170457</v>
      </c>
      <c r="J411" s="12">
        <f t="shared" si="148"/>
        <v>261</v>
      </c>
      <c r="K411" s="12">
        <v>1</v>
      </c>
      <c r="L411" s="18">
        <v>260</v>
      </c>
      <c r="M411" s="12">
        <v>694</v>
      </c>
      <c r="N411" s="1"/>
    </row>
    <row r="412" spans="1:14" ht="14.25" customHeight="1">
      <c r="A412" s="16">
        <v>31</v>
      </c>
      <c r="B412" s="22"/>
      <c r="C412" s="11" t="s">
        <v>446</v>
      </c>
      <c r="D412" s="11">
        <v>1628</v>
      </c>
      <c r="E412" s="11">
        <v>9.8</v>
      </c>
      <c r="F412" s="11">
        <f t="shared" si="147"/>
        <v>1618.2</v>
      </c>
      <c r="G412" s="25">
        <f t="shared" si="142"/>
        <v>56980</v>
      </c>
      <c r="H412" s="25">
        <f t="shared" si="143"/>
        <v>343</v>
      </c>
      <c r="I412" s="25">
        <f t="shared" si="145"/>
        <v>56637</v>
      </c>
      <c r="J412" s="12">
        <f t="shared" si="148"/>
        <v>248</v>
      </c>
      <c r="K412" s="12">
        <v>1</v>
      </c>
      <c r="L412" s="18">
        <v>247</v>
      </c>
      <c r="M412" s="12">
        <v>699</v>
      </c>
      <c r="N412" s="1"/>
    </row>
    <row r="413" spans="1:14" ht="14.25" customHeight="1">
      <c r="A413" s="16">
        <v>32</v>
      </c>
      <c r="B413" s="22"/>
      <c r="C413" s="11" t="s">
        <v>447</v>
      </c>
      <c r="D413" s="11">
        <v>6454</v>
      </c>
      <c r="E413" s="11">
        <v>745</v>
      </c>
      <c r="F413" s="11">
        <f t="shared" si="147"/>
        <v>5709</v>
      </c>
      <c r="G413" s="25">
        <f t="shared" si="142"/>
        <v>225890</v>
      </c>
      <c r="H413" s="25">
        <f>E413*35</f>
        <v>26075</v>
      </c>
      <c r="I413" s="25">
        <f t="shared" si="145"/>
        <v>199815</v>
      </c>
      <c r="J413" s="12">
        <f t="shared" si="148"/>
        <v>186</v>
      </c>
      <c r="K413" s="12">
        <v>1</v>
      </c>
      <c r="L413" s="18">
        <v>185</v>
      </c>
      <c r="M413" s="12">
        <v>703</v>
      </c>
      <c r="N413" s="1"/>
    </row>
    <row r="414" spans="1:14" ht="14.25" customHeight="1">
      <c r="A414" s="16">
        <v>33</v>
      </c>
      <c r="B414" s="22"/>
      <c r="C414" s="11" t="s">
        <v>448</v>
      </c>
      <c r="D414" s="11">
        <v>4460</v>
      </c>
      <c r="E414" s="11">
        <v>1558.5</v>
      </c>
      <c r="F414" s="11">
        <f t="shared" si="147"/>
        <v>2901.5</v>
      </c>
      <c r="G414" s="25">
        <f t="shared" si="142"/>
        <v>156100</v>
      </c>
      <c r="H414" s="25">
        <f>E414*35</f>
        <v>54547.5</v>
      </c>
      <c r="I414" s="25">
        <f t="shared" si="145"/>
        <v>101552.5</v>
      </c>
      <c r="J414" s="12">
        <f t="shared" si="148"/>
        <v>112</v>
      </c>
      <c r="K414" s="12">
        <v>1</v>
      </c>
      <c r="L414" s="18">
        <v>111</v>
      </c>
      <c r="M414" s="12">
        <v>706</v>
      </c>
      <c r="N414" s="1"/>
    </row>
    <row r="415" spans="1:14" ht="21">
      <c r="A415" s="10"/>
      <c r="B415" s="14" t="s">
        <v>449</v>
      </c>
      <c r="C415" s="14">
        <v>10</v>
      </c>
      <c r="D415" s="14">
        <f aca="true" t="shared" si="149" ref="D415:L415">SUM(D416:D425)</f>
        <v>50048</v>
      </c>
      <c r="E415" s="14">
        <f t="shared" si="149"/>
        <v>5798.1</v>
      </c>
      <c r="F415" s="14">
        <f t="shared" si="149"/>
        <v>44249.9</v>
      </c>
      <c r="G415" s="14">
        <f t="shared" si="149"/>
        <v>1751680</v>
      </c>
      <c r="H415" s="14">
        <f t="shared" si="149"/>
        <v>202933.5</v>
      </c>
      <c r="I415" s="14">
        <f t="shared" si="149"/>
        <v>1548746.5</v>
      </c>
      <c r="J415" s="14">
        <f t="shared" si="149"/>
        <v>1596</v>
      </c>
      <c r="K415" s="14">
        <f t="shared" si="149"/>
        <v>5</v>
      </c>
      <c r="L415" s="14">
        <f t="shared" si="149"/>
        <v>1591</v>
      </c>
      <c r="M415" s="12"/>
      <c r="N415" s="1"/>
    </row>
    <row r="416" spans="1:14" ht="14.25" customHeight="1">
      <c r="A416" s="16">
        <v>1</v>
      </c>
      <c r="B416" s="14"/>
      <c r="C416" s="11" t="s">
        <v>450</v>
      </c>
      <c r="D416" s="11">
        <v>5267</v>
      </c>
      <c r="E416" s="11">
        <v>113</v>
      </c>
      <c r="F416" s="11">
        <f>D416-E416</f>
        <v>5154</v>
      </c>
      <c r="G416" s="12">
        <f>D416*35</f>
        <v>184345</v>
      </c>
      <c r="H416" s="12">
        <f>E416*35</f>
        <v>3955</v>
      </c>
      <c r="I416" s="12">
        <f>F416*35</f>
        <v>180390</v>
      </c>
      <c r="J416" s="12">
        <f>K416+L416</f>
        <v>168</v>
      </c>
      <c r="K416" s="12">
        <v>1</v>
      </c>
      <c r="L416" s="18">
        <v>167</v>
      </c>
      <c r="M416" s="12">
        <v>709</v>
      </c>
      <c r="N416" s="1"/>
    </row>
    <row r="417" spans="1:14" ht="14.25" customHeight="1">
      <c r="A417" s="16">
        <v>2</v>
      </c>
      <c r="B417" s="11"/>
      <c r="C417" s="11" t="s">
        <v>451</v>
      </c>
      <c r="D417" s="11">
        <f>10484-310</f>
        <v>10174</v>
      </c>
      <c r="E417" s="11"/>
      <c r="F417" s="11">
        <v>10174</v>
      </c>
      <c r="G417" s="12">
        <f aca="true" t="shared" si="150" ref="G417:G425">D417*35</f>
        <v>356090</v>
      </c>
      <c r="H417" s="12"/>
      <c r="I417" s="12">
        <f aca="true" t="shared" si="151" ref="I417:I425">F417*35</f>
        <v>356090</v>
      </c>
      <c r="J417" s="12">
        <f aca="true" t="shared" si="152" ref="J417:J425">K417+L417</f>
        <v>160</v>
      </c>
      <c r="K417" s="12"/>
      <c r="L417" s="18">
        <v>160</v>
      </c>
      <c r="M417" s="12">
        <v>711</v>
      </c>
      <c r="N417" s="1"/>
    </row>
    <row r="418" spans="1:14" ht="14.25" customHeight="1">
      <c r="A418" s="16">
        <v>3</v>
      </c>
      <c r="B418" s="14"/>
      <c r="C418" s="11" t="s">
        <v>452</v>
      </c>
      <c r="D418" s="11">
        <v>6166</v>
      </c>
      <c r="E418" s="11">
        <v>5155</v>
      </c>
      <c r="F418" s="11">
        <f>D418-E418</f>
        <v>1011</v>
      </c>
      <c r="G418" s="12">
        <f t="shared" si="150"/>
        <v>215810</v>
      </c>
      <c r="H418" s="12">
        <f aca="true" t="shared" si="153" ref="H418:H425">E418*35</f>
        <v>180425</v>
      </c>
      <c r="I418" s="12">
        <f t="shared" si="151"/>
        <v>35385</v>
      </c>
      <c r="J418" s="12">
        <f t="shared" si="152"/>
        <v>102</v>
      </c>
      <c r="K418" s="12">
        <v>1</v>
      </c>
      <c r="L418" s="18">
        <v>101</v>
      </c>
      <c r="M418" s="12">
        <v>714</v>
      </c>
      <c r="N418" s="1"/>
    </row>
    <row r="419" spans="1:14" ht="14.25" customHeight="1">
      <c r="A419" s="16">
        <v>4</v>
      </c>
      <c r="B419" s="14"/>
      <c r="C419" s="11" t="s">
        <v>453</v>
      </c>
      <c r="D419" s="11">
        <v>6057</v>
      </c>
      <c r="E419" s="11"/>
      <c r="F419" s="11">
        <f aca="true" t="shared" si="154" ref="F419:F425">D419-E419</f>
        <v>6057</v>
      </c>
      <c r="G419" s="12">
        <f t="shared" si="150"/>
        <v>211995</v>
      </c>
      <c r="H419" s="12"/>
      <c r="I419" s="12">
        <f t="shared" si="151"/>
        <v>211995</v>
      </c>
      <c r="J419" s="12">
        <f t="shared" si="152"/>
        <v>182</v>
      </c>
      <c r="K419" s="12"/>
      <c r="L419" s="18">
        <v>182</v>
      </c>
      <c r="M419" s="12">
        <v>716</v>
      </c>
      <c r="N419" s="1"/>
    </row>
    <row r="420" spans="1:14" ht="14.25" customHeight="1">
      <c r="A420" s="16">
        <v>5</v>
      </c>
      <c r="B420" s="14"/>
      <c r="C420" s="11" t="s">
        <v>454</v>
      </c>
      <c r="D420" s="11">
        <v>7071</v>
      </c>
      <c r="E420" s="11">
        <v>20</v>
      </c>
      <c r="F420" s="11">
        <f t="shared" si="154"/>
        <v>7051</v>
      </c>
      <c r="G420" s="12">
        <f t="shared" si="150"/>
        <v>247485</v>
      </c>
      <c r="H420" s="12">
        <f t="shared" si="153"/>
        <v>700</v>
      </c>
      <c r="I420" s="12">
        <f t="shared" si="151"/>
        <v>246785</v>
      </c>
      <c r="J420" s="12">
        <f t="shared" si="152"/>
        <v>174</v>
      </c>
      <c r="K420" s="12">
        <v>1</v>
      </c>
      <c r="L420" s="18">
        <v>173</v>
      </c>
      <c r="M420" s="12">
        <v>719</v>
      </c>
      <c r="N420" s="1"/>
    </row>
    <row r="421" spans="1:14" ht="14.25" customHeight="1">
      <c r="A421" s="16">
        <v>6</v>
      </c>
      <c r="B421" s="14"/>
      <c r="C421" s="11" t="s">
        <v>455</v>
      </c>
      <c r="D421" s="11">
        <v>5424</v>
      </c>
      <c r="E421" s="11"/>
      <c r="F421" s="11">
        <f t="shared" si="154"/>
        <v>5424</v>
      </c>
      <c r="G421" s="12">
        <f t="shared" si="150"/>
        <v>189840</v>
      </c>
      <c r="H421" s="12"/>
      <c r="I421" s="12">
        <f t="shared" si="151"/>
        <v>189840</v>
      </c>
      <c r="J421" s="12">
        <f t="shared" si="152"/>
        <v>197</v>
      </c>
      <c r="K421" s="12"/>
      <c r="L421" s="18">
        <v>197</v>
      </c>
      <c r="M421" s="12">
        <v>722</v>
      </c>
      <c r="N421" s="1"/>
    </row>
    <row r="422" spans="1:14" ht="14.25" customHeight="1">
      <c r="A422" s="16">
        <v>7</v>
      </c>
      <c r="B422" s="14"/>
      <c r="C422" s="11" t="s">
        <v>456</v>
      </c>
      <c r="D422" s="11">
        <v>2557</v>
      </c>
      <c r="E422" s="11"/>
      <c r="F422" s="11">
        <f t="shared" si="154"/>
        <v>2557</v>
      </c>
      <c r="G422" s="12">
        <f t="shared" si="150"/>
        <v>89495</v>
      </c>
      <c r="H422" s="12"/>
      <c r="I422" s="12">
        <f t="shared" si="151"/>
        <v>89495</v>
      </c>
      <c r="J422" s="12">
        <f t="shared" si="152"/>
        <v>186</v>
      </c>
      <c r="K422" s="12"/>
      <c r="L422" s="18">
        <v>186</v>
      </c>
      <c r="M422" s="12">
        <v>725</v>
      </c>
      <c r="N422" s="1"/>
    </row>
    <row r="423" spans="1:14" ht="14.25" customHeight="1">
      <c r="A423" s="16">
        <v>8</v>
      </c>
      <c r="B423" s="14"/>
      <c r="C423" s="11" t="s">
        <v>457</v>
      </c>
      <c r="D423" s="11">
        <v>2483</v>
      </c>
      <c r="E423" s="11"/>
      <c r="F423" s="11">
        <f t="shared" si="154"/>
        <v>2483</v>
      </c>
      <c r="G423" s="12">
        <f t="shared" si="150"/>
        <v>86905</v>
      </c>
      <c r="H423" s="12"/>
      <c r="I423" s="12">
        <f t="shared" si="151"/>
        <v>86905</v>
      </c>
      <c r="J423" s="12">
        <f t="shared" si="152"/>
        <v>78</v>
      </c>
      <c r="K423" s="12"/>
      <c r="L423" s="18">
        <v>78</v>
      </c>
      <c r="M423" s="12">
        <v>729</v>
      </c>
      <c r="N423" s="1"/>
    </row>
    <row r="424" spans="1:14" ht="14.25" customHeight="1">
      <c r="A424" s="16">
        <v>9</v>
      </c>
      <c r="B424" s="14"/>
      <c r="C424" s="11" t="s">
        <v>458</v>
      </c>
      <c r="D424" s="11">
        <v>3885</v>
      </c>
      <c r="E424" s="11">
        <v>507</v>
      </c>
      <c r="F424" s="11">
        <f t="shared" si="154"/>
        <v>3378</v>
      </c>
      <c r="G424" s="12">
        <f t="shared" si="150"/>
        <v>135975</v>
      </c>
      <c r="H424" s="12">
        <f t="shared" si="153"/>
        <v>17745</v>
      </c>
      <c r="I424" s="12">
        <f t="shared" si="151"/>
        <v>118230</v>
      </c>
      <c r="J424" s="12">
        <f t="shared" si="152"/>
        <v>135</v>
      </c>
      <c r="K424" s="12">
        <v>1</v>
      </c>
      <c r="L424" s="18">
        <v>134</v>
      </c>
      <c r="M424" s="12">
        <v>730</v>
      </c>
      <c r="N424" s="1"/>
    </row>
    <row r="425" spans="1:14" ht="14.25" customHeight="1">
      <c r="A425" s="10">
        <v>10</v>
      </c>
      <c r="B425" s="12"/>
      <c r="C425" s="12" t="s">
        <v>459</v>
      </c>
      <c r="D425" s="12">
        <v>964</v>
      </c>
      <c r="E425" s="12">
        <v>3.1</v>
      </c>
      <c r="F425" s="11">
        <f t="shared" si="154"/>
        <v>960.9</v>
      </c>
      <c r="G425" s="12">
        <f t="shared" si="150"/>
        <v>33740</v>
      </c>
      <c r="H425" s="12">
        <f t="shared" si="153"/>
        <v>108.5</v>
      </c>
      <c r="I425" s="12">
        <f t="shared" si="151"/>
        <v>33631.5</v>
      </c>
      <c r="J425" s="12">
        <f t="shared" si="152"/>
        <v>214</v>
      </c>
      <c r="K425" s="12">
        <v>1</v>
      </c>
      <c r="L425" s="12">
        <v>213</v>
      </c>
      <c r="M425" s="12">
        <v>732</v>
      </c>
      <c r="N425" s="1"/>
    </row>
    <row r="426" spans="1:14" ht="14.25" customHeight="1">
      <c r="A426" s="13" t="s">
        <v>460</v>
      </c>
      <c r="B426" s="14" t="s">
        <v>461</v>
      </c>
      <c r="C426" s="14">
        <v>13</v>
      </c>
      <c r="D426" s="14">
        <f aca="true" t="shared" si="155" ref="D426:L426">SUM(D427:D439)</f>
        <v>97904</v>
      </c>
      <c r="E426" s="14">
        <f t="shared" si="155"/>
        <v>21354.2</v>
      </c>
      <c r="F426" s="14">
        <f t="shared" si="155"/>
        <v>76549.8</v>
      </c>
      <c r="G426" s="14">
        <f t="shared" si="155"/>
        <v>3426640</v>
      </c>
      <c r="H426" s="14">
        <f t="shared" si="155"/>
        <v>747397</v>
      </c>
      <c r="I426" s="14">
        <f t="shared" si="155"/>
        <v>2679243</v>
      </c>
      <c r="J426" s="14">
        <f t="shared" si="155"/>
        <v>2290</v>
      </c>
      <c r="K426" s="14">
        <f t="shared" si="155"/>
        <v>11</v>
      </c>
      <c r="L426" s="14">
        <f t="shared" si="155"/>
        <v>2279</v>
      </c>
      <c r="M426" s="12"/>
      <c r="N426" s="1"/>
    </row>
    <row r="427" spans="1:14" ht="14.25" customHeight="1">
      <c r="A427" s="16">
        <v>1</v>
      </c>
      <c r="B427" s="14"/>
      <c r="C427" s="11" t="s">
        <v>462</v>
      </c>
      <c r="D427" s="11">
        <f>3783+5034</f>
        <v>8817</v>
      </c>
      <c r="E427" s="11">
        <v>2975.9</v>
      </c>
      <c r="F427" s="12">
        <f>D427-E427</f>
        <v>5841.1</v>
      </c>
      <c r="G427" s="11">
        <f>D427*35</f>
        <v>308595</v>
      </c>
      <c r="H427" s="11">
        <f>E427*35</f>
        <v>104156.5</v>
      </c>
      <c r="I427" s="11">
        <f>F427*35</f>
        <v>204438.5</v>
      </c>
      <c r="J427" s="12">
        <f>K427+L427</f>
        <v>228</v>
      </c>
      <c r="K427" s="12">
        <v>1</v>
      </c>
      <c r="L427" s="18">
        <v>227</v>
      </c>
      <c r="M427" s="12">
        <v>737</v>
      </c>
      <c r="N427" s="1"/>
    </row>
    <row r="428" spans="1:14" ht="14.25" customHeight="1">
      <c r="A428" s="16">
        <v>2</v>
      </c>
      <c r="B428" s="14"/>
      <c r="C428" s="11" t="s">
        <v>463</v>
      </c>
      <c r="D428" s="11">
        <v>10109</v>
      </c>
      <c r="E428" s="11">
        <v>198.3</v>
      </c>
      <c r="F428" s="12">
        <f aca="true" t="shared" si="156" ref="F428:F439">D428-E428</f>
        <v>9910.7</v>
      </c>
      <c r="G428" s="11">
        <f aca="true" t="shared" si="157" ref="G428:G439">D428*35</f>
        <v>353815</v>
      </c>
      <c r="H428" s="11">
        <f>E428*35</f>
        <v>6940.5</v>
      </c>
      <c r="I428" s="11">
        <f aca="true" t="shared" si="158" ref="I428:I439">F428*35</f>
        <v>346874.5</v>
      </c>
      <c r="J428" s="12">
        <f aca="true" t="shared" si="159" ref="J428:J439">K428+L428</f>
        <v>194</v>
      </c>
      <c r="K428" s="12">
        <v>1</v>
      </c>
      <c r="L428" s="18">
        <v>193</v>
      </c>
      <c r="M428" s="12">
        <v>740</v>
      </c>
      <c r="N428" s="1"/>
    </row>
    <row r="429" spans="1:14" ht="14.25" customHeight="1">
      <c r="A429" s="16">
        <v>3</v>
      </c>
      <c r="B429" s="14"/>
      <c r="C429" s="11" t="s">
        <v>464</v>
      </c>
      <c r="D429" s="11">
        <v>5564</v>
      </c>
      <c r="E429" s="11">
        <v>81</v>
      </c>
      <c r="F429" s="12">
        <f t="shared" si="156"/>
        <v>5483</v>
      </c>
      <c r="G429" s="11">
        <f t="shared" si="157"/>
        <v>194740</v>
      </c>
      <c r="H429" s="11">
        <f>E429*35</f>
        <v>2835</v>
      </c>
      <c r="I429" s="11">
        <f t="shared" si="158"/>
        <v>191905</v>
      </c>
      <c r="J429" s="12">
        <f t="shared" si="159"/>
        <v>366</v>
      </c>
      <c r="K429" s="12">
        <v>1</v>
      </c>
      <c r="L429" s="18">
        <v>365</v>
      </c>
      <c r="M429" s="12">
        <v>744</v>
      </c>
      <c r="N429" s="1"/>
    </row>
    <row r="430" spans="1:14" ht="14.25" customHeight="1">
      <c r="A430" s="16">
        <v>4</v>
      </c>
      <c r="B430" s="14"/>
      <c r="C430" s="11" t="s">
        <v>465</v>
      </c>
      <c r="D430" s="11">
        <v>1572</v>
      </c>
      <c r="E430" s="11">
        <v>1150</v>
      </c>
      <c r="F430" s="12">
        <f t="shared" si="156"/>
        <v>422</v>
      </c>
      <c r="G430" s="11">
        <f t="shared" si="157"/>
        <v>55020</v>
      </c>
      <c r="H430" s="11">
        <f aca="true" t="shared" si="160" ref="H430:H439">E430*35</f>
        <v>40250</v>
      </c>
      <c r="I430" s="11">
        <f t="shared" si="158"/>
        <v>14770</v>
      </c>
      <c r="J430" s="12">
        <f t="shared" si="159"/>
        <v>80</v>
      </c>
      <c r="K430" s="12">
        <v>1</v>
      </c>
      <c r="L430" s="18">
        <v>79</v>
      </c>
      <c r="M430" s="12">
        <v>750</v>
      </c>
      <c r="N430" s="1"/>
    </row>
    <row r="431" spans="1:14" ht="14.25" customHeight="1">
      <c r="A431" s="16">
        <v>5</v>
      </c>
      <c r="B431" s="14"/>
      <c r="C431" s="11" t="s">
        <v>466</v>
      </c>
      <c r="D431" s="11">
        <v>5030</v>
      </c>
      <c r="E431" s="11">
        <v>96</v>
      </c>
      <c r="F431" s="12">
        <f t="shared" si="156"/>
        <v>4934</v>
      </c>
      <c r="G431" s="11">
        <f t="shared" si="157"/>
        <v>176050</v>
      </c>
      <c r="H431" s="11">
        <f t="shared" si="160"/>
        <v>3360</v>
      </c>
      <c r="I431" s="11">
        <f t="shared" si="158"/>
        <v>172690</v>
      </c>
      <c r="J431" s="12">
        <f t="shared" si="159"/>
        <v>214</v>
      </c>
      <c r="K431" s="12">
        <v>1</v>
      </c>
      <c r="L431" s="18">
        <v>213</v>
      </c>
      <c r="M431" s="12">
        <v>751</v>
      </c>
      <c r="N431" s="1"/>
    </row>
    <row r="432" spans="1:14" ht="14.25" customHeight="1">
      <c r="A432" s="16">
        <v>6</v>
      </c>
      <c r="B432" s="12"/>
      <c r="C432" s="12" t="s">
        <v>467</v>
      </c>
      <c r="D432" s="12">
        <v>11601</v>
      </c>
      <c r="E432" s="12">
        <v>100</v>
      </c>
      <c r="F432" s="12">
        <f t="shared" si="156"/>
        <v>11501</v>
      </c>
      <c r="G432" s="11">
        <f t="shared" si="157"/>
        <v>406035</v>
      </c>
      <c r="H432" s="11">
        <f t="shared" si="160"/>
        <v>3500</v>
      </c>
      <c r="I432" s="11">
        <f t="shared" si="158"/>
        <v>402535</v>
      </c>
      <c r="J432" s="12">
        <f t="shared" si="159"/>
        <v>249</v>
      </c>
      <c r="K432" s="12">
        <v>1</v>
      </c>
      <c r="L432" s="18">
        <v>248</v>
      </c>
      <c r="M432" s="12">
        <v>755</v>
      </c>
      <c r="N432" s="1"/>
    </row>
    <row r="433" spans="1:14" ht="14.25" customHeight="1">
      <c r="A433" s="16">
        <v>7</v>
      </c>
      <c r="B433" s="14"/>
      <c r="C433" s="11" t="s">
        <v>468</v>
      </c>
      <c r="D433" s="11">
        <v>23406</v>
      </c>
      <c r="E433" s="16">
        <v>9669</v>
      </c>
      <c r="F433" s="12">
        <f t="shared" si="156"/>
        <v>13737</v>
      </c>
      <c r="G433" s="11">
        <f t="shared" si="157"/>
        <v>819210</v>
      </c>
      <c r="H433" s="11">
        <f t="shared" si="160"/>
        <v>338415</v>
      </c>
      <c r="I433" s="11">
        <f t="shared" si="158"/>
        <v>480795</v>
      </c>
      <c r="J433" s="12">
        <f t="shared" si="159"/>
        <v>129</v>
      </c>
      <c r="K433" s="12">
        <v>1</v>
      </c>
      <c r="L433" s="18">
        <v>128</v>
      </c>
      <c r="M433" s="12">
        <v>759</v>
      </c>
      <c r="N433" s="1"/>
    </row>
    <row r="434" spans="1:14" ht="14.25" customHeight="1">
      <c r="A434" s="16">
        <v>8</v>
      </c>
      <c r="B434" s="14"/>
      <c r="C434" s="11" t="s">
        <v>469</v>
      </c>
      <c r="D434" s="11">
        <v>1879</v>
      </c>
      <c r="E434" s="16">
        <v>628</v>
      </c>
      <c r="F434" s="12">
        <f t="shared" si="156"/>
        <v>1251</v>
      </c>
      <c r="G434" s="11">
        <f t="shared" si="157"/>
        <v>65765</v>
      </c>
      <c r="H434" s="11">
        <f t="shared" si="160"/>
        <v>21980</v>
      </c>
      <c r="I434" s="11">
        <f t="shared" si="158"/>
        <v>43785</v>
      </c>
      <c r="J434" s="12">
        <f t="shared" si="159"/>
        <v>108</v>
      </c>
      <c r="K434" s="12">
        <v>1</v>
      </c>
      <c r="L434" s="18">
        <v>107</v>
      </c>
      <c r="M434" s="12">
        <v>762</v>
      </c>
      <c r="N434" s="1"/>
    </row>
    <row r="435" spans="1:14" ht="14.25" customHeight="1">
      <c r="A435" s="16">
        <v>9</v>
      </c>
      <c r="B435" s="14"/>
      <c r="C435" s="12" t="s">
        <v>470</v>
      </c>
      <c r="D435" s="12">
        <v>15964</v>
      </c>
      <c r="E435" s="25">
        <v>3793.5</v>
      </c>
      <c r="F435" s="12">
        <f t="shared" si="156"/>
        <v>12170.5</v>
      </c>
      <c r="G435" s="11">
        <f t="shared" si="157"/>
        <v>558740</v>
      </c>
      <c r="H435" s="11">
        <f t="shared" si="160"/>
        <v>132772.5</v>
      </c>
      <c r="I435" s="11">
        <f t="shared" si="158"/>
        <v>425967.5</v>
      </c>
      <c r="J435" s="12">
        <f t="shared" si="159"/>
        <v>400</v>
      </c>
      <c r="K435" s="12">
        <v>1</v>
      </c>
      <c r="L435" s="18">
        <v>399</v>
      </c>
      <c r="M435" s="12">
        <v>764</v>
      </c>
      <c r="N435" s="1"/>
    </row>
    <row r="436" spans="1:14" ht="14.25" customHeight="1">
      <c r="A436" s="16">
        <v>10</v>
      </c>
      <c r="B436" s="14"/>
      <c r="C436" s="11" t="s">
        <v>471</v>
      </c>
      <c r="D436" s="11">
        <v>9891</v>
      </c>
      <c r="E436" s="16">
        <v>2441.5</v>
      </c>
      <c r="F436" s="12">
        <f t="shared" si="156"/>
        <v>7449.5</v>
      </c>
      <c r="G436" s="11">
        <f t="shared" si="157"/>
        <v>346185</v>
      </c>
      <c r="H436" s="11">
        <f t="shared" si="160"/>
        <v>85452.5</v>
      </c>
      <c r="I436" s="11">
        <f t="shared" si="158"/>
        <v>260732.5</v>
      </c>
      <c r="J436" s="12">
        <f t="shared" si="159"/>
        <v>166</v>
      </c>
      <c r="K436" s="12">
        <v>1</v>
      </c>
      <c r="L436" s="18">
        <v>165</v>
      </c>
      <c r="M436" s="12">
        <v>770</v>
      </c>
      <c r="N436" s="1"/>
    </row>
    <row r="437" spans="1:14" ht="14.25" customHeight="1">
      <c r="A437" s="16">
        <v>11</v>
      </c>
      <c r="B437" s="14"/>
      <c r="C437" s="11" t="s">
        <v>472</v>
      </c>
      <c r="D437" s="11">
        <v>906</v>
      </c>
      <c r="E437" s="16"/>
      <c r="F437" s="12">
        <f t="shared" si="156"/>
        <v>906</v>
      </c>
      <c r="G437" s="11">
        <f t="shared" si="157"/>
        <v>31710</v>
      </c>
      <c r="H437" s="11"/>
      <c r="I437" s="11">
        <f t="shared" si="158"/>
        <v>31710</v>
      </c>
      <c r="J437" s="12">
        <f t="shared" si="159"/>
        <v>49</v>
      </c>
      <c r="K437" s="12"/>
      <c r="L437" s="18">
        <v>49</v>
      </c>
      <c r="M437" s="12">
        <v>773</v>
      </c>
      <c r="N437" s="1"/>
    </row>
    <row r="438" spans="1:14" ht="14.25" customHeight="1">
      <c r="A438" s="16">
        <v>12</v>
      </c>
      <c r="B438" s="14"/>
      <c r="C438" s="11" t="s">
        <v>473</v>
      </c>
      <c r="D438" s="11">
        <v>2306</v>
      </c>
      <c r="E438" s="16"/>
      <c r="F438" s="12">
        <f t="shared" si="156"/>
        <v>2306</v>
      </c>
      <c r="G438" s="11">
        <f t="shared" si="157"/>
        <v>80710</v>
      </c>
      <c r="H438" s="11"/>
      <c r="I438" s="11">
        <f t="shared" si="158"/>
        <v>80710</v>
      </c>
      <c r="J438" s="12">
        <f t="shared" si="159"/>
        <v>68</v>
      </c>
      <c r="K438" s="12"/>
      <c r="L438" s="18">
        <v>68</v>
      </c>
      <c r="M438" s="12">
        <v>774</v>
      </c>
      <c r="N438" s="1"/>
    </row>
    <row r="439" spans="1:14" ht="14.25" customHeight="1">
      <c r="A439" s="16">
        <v>13</v>
      </c>
      <c r="B439" s="14"/>
      <c r="C439" s="11" t="s">
        <v>474</v>
      </c>
      <c r="D439" s="11">
        <v>859</v>
      </c>
      <c r="E439" s="16">
        <v>221</v>
      </c>
      <c r="F439" s="12">
        <f t="shared" si="156"/>
        <v>638</v>
      </c>
      <c r="G439" s="11">
        <f t="shared" si="157"/>
        <v>30065</v>
      </c>
      <c r="H439" s="11">
        <f t="shared" si="160"/>
        <v>7735</v>
      </c>
      <c r="I439" s="11">
        <f t="shared" si="158"/>
        <v>22330</v>
      </c>
      <c r="J439" s="12">
        <f t="shared" si="159"/>
        <v>39</v>
      </c>
      <c r="K439" s="12">
        <v>1</v>
      </c>
      <c r="L439" s="18">
        <v>38</v>
      </c>
      <c r="M439" s="12">
        <v>775</v>
      </c>
      <c r="N439" s="1"/>
    </row>
    <row r="440" spans="1:14" ht="14.25" customHeight="1">
      <c r="A440" s="13" t="s">
        <v>475</v>
      </c>
      <c r="B440" s="15" t="s">
        <v>476</v>
      </c>
      <c r="C440" s="15">
        <v>9</v>
      </c>
      <c r="D440" s="15">
        <f>SUM(D441:D449)</f>
        <v>80310</v>
      </c>
      <c r="E440" s="15">
        <f aca="true" t="shared" si="161" ref="E440:L440">SUM(E441:E449)</f>
        <v>20434.7</v>
      </c>
      <c r="F440" s="15">
        <f t="shared" si="161"/>
        <v>59875.3</v>
      </c>
      <c r="G440" s="15">
        <f t="shared" si="161"/>
        <v>2810850</v>
      </c>
      <c r="H440" s="15">
        <f t="shared" si="161"/>
        <v>715214.5</v>
      </c>
      <c r="I440" s="15">
        <f t="shared" si="161"/>
        <v>2095635.5</v>
      </c>
      <c r="J440" s="15">
        <f t="shared" si="161"/>
        <v>1192</v>
      </c>
      <c r="K440" s="15">
        <f t="shared" si="161"/>
        <v>8</v>
      </c>
      <c r="L440" s="15">
        <f t="shared" si="161"/>
        <v>1184</v>
      </c>
      <c r="M440" s="12"/>
      <c r="N440" s="1"/>
    </row>
    <row r="441" spans="1:14" ht="14.25" customHeight="1">
      <c r="A441" s="10">
        <v>1</v>
      </c>
      <c r="B441" s="12"/>
      <c r="C441" s="12" t="s">
        <v>477</v>
      </c>
      <c r="D441" s="12">
        <v>6919</v>
      </c>
      <c r="E441" s="12">
        <v>6919</v>
      </c>
      <c r="F441" s="11"/>
      <c r="G441" s="12">
        <f>D441*35</f>
        <v>242165</v>
      </c>
      <c r="H441" s="12">
        <f>E441*35</f>
        <v>242165</v>
      </c>
      <c r="I441" s="12"/>
      <c r="J441" s="12">
        <f aca="true" t="shared" si="162" ref="J441:J449">K441+L441</f>
        <v>1</v>
      </c>
      <c r="K441" s="12">
        <v>1</v>
      </c>
      <c r="L441" s="12"/>
      <c r="M441" s="12">
        <v>777</v>
      </c>
      <c r="N441" s="1"/>
    </row>
    <row r="442" spans="1:14" ht="14.25" customHeight="1">
      <c r="A442" s="10">
        <v>2</v>
      </c>
      <c r="B442" s="12"/>
      <c r="C442" s="12" t="s">
        <v>478</v>
      </c>
      <c r="D442" s="12">
        <v>1057</v>
      </c>
      <c r="E442" s="12">
        <v>917</v>
      </c>
      <c r="F442" s="11">
        <f aca="true" t="shared" si="163" ref="F442:F449">D442-E442</f>
        <v>140</v>
      </c>
      <c r="G442" s="12">
        <f aca="true" t="shared" si="164" ref="G442:G449">D442*35</f>
        <v>36995</v>
      </c>
      <c r="H442" s="12">
        <f aca="true" t="shared" si="165" ref="H442:H449">E442*35</f>
        <v>32095</v>
      </c>
      <c r="I442" s="12">
        <f>F442*35</f>
        <v>4900</v>
      </c>
      <c r="J442" s="12">
        <f t="shared" si="162"/>
        <v>2</v>
      </c>
      <c r="K442" s="12">
        <v>1</v>
      </c>
      <c r="L442" s="12">
        <v>1</v>
      </c>
      <c r="M442" s="12">
        <v>777</v>
      </c>
      <c r="N442" s="1"/>
    </row>
    <row r="443" spans="1:14" ht="14.25" customHeight="1">
      <c r="A443" s="10">
        <v>3</v>
      </c>
      <c r="B443" s="12"/>
      <c r="C443" s="12" t="s">
        <v>479</v>
      </c>
      <c r="D443" s="12">
        <v>16542</v>
      </c>
      <c r="E443" s="12">
        <v>612.2</v>
      </c>
      <c r="F443" s="11">
        <f t="shared" si="163"/>
        <v>15929.8</v>
      </c>
      <c r="G443" s="12">
        <f t="shared" si="164"/>
        <v>578970</v>
      </c>
      <c r="H443" s="12">
        <f t="shared" si="165"/>
        <v>21427</v>
      </c>
      <c r="I443" s="12">
        <f aca="true" t="shared" si="166" ref="I443:I449">F443*35</f>
        <v>557543</v>
      </c>
      <c r="J443" s="12">
        <f t="shared" si="162"/>
        <v>191</v>
      </c>
      <c r="K443" s="12">
        <v>1</v>
      </c>
      <c r="L443" s="12">
        <v>190</v>
      </c>
      <c r="M443" s="12">
        <v>777</v>
      </c>
      <c r="N443" s="1"/>
    </row>
    <row r="444" spans="1:14" ht="14.25" customHeight="1">
      <c r="A444" s="10">
        <v>4</v>
      </c>
      <c r="B444" s="12"/>
      <c r="C444" s="12" t="s">
        <v>480</v>
      </c>
      <c r="D444" s="12">
        <v>2040</v>
      </c>
      <c r="E444" s="12">
        <v>348</v>
      </c>
      <c r="F444" s="11">
        <f t="shared" si="163"/>
        <v>1692</v>
      </c>
      <c r="G444" s="12">
        <f t="shared" si="164"/>
        <v>71400</v>
      </c>
      <c r="H444" s="12">
        <f t="shared" si="165"/>
        <v>12180</v>
      </c>
      <c r="I444" s="12">
        <f t="shared" si="166"/>
        <v>59220</v>
      </c>
      <c r="J444" s="12">
        <f t="shared" si="162"/>
        <v>58</v>
      </c>
      <c r="K444" s="12"/>
      <c r="L444" s="12">
        <v>58</v>
      </c>
      <c r="M444" s="12">
        <v>780</v>
      </c>
      <c r="N444" s="1"/>
    </row>
    <row r="445" spans="1:14" ht="14.25" customHeight="1">
      <c r="A445" s="10">
        <v>5</v>
      </c>
      <c r="B445" s="12"/>
      <c r="C445" s="12" t="s">
        <v>481</v>
      </c>
      <c r="D445" s="12">
        <v>20214</v>
      </c>
      <c r="E445" s="12">
        <v>7838</v>
      </c>
      <c r="F445" s="11">
        <f t="shared" si="163"/>
        <v>12376</v>
      </c>
      <c r="G445" s="12">
        <f t="shared" si="164"/>
        <v>707490</v>
      </c>
      <c r="H445" s="12">
        <f t="shared" si="165"/>
        <v>274330</v>
      </c>
      <c r="I445" s="12">
        <f t="shared" si="166"/>
        <v>433160</v>
      </c>
      <c r="J445" s="12">
        <f t="shared" si="162"/>
        <v>206</v>
      </c>
      <c r="K445" s="12">
        <v>1</v>
      </c>
      <c r="L445" s="12">
        <v>205</v>
      </c>
      <c r="M445" s="12">
        <v>781</v>
      </c>
      <c r="N445" s="1"/>
    </row>
    <row r="446" spans="1:14" ht="14.25" customHeight="1">
      <c r="A446" s="10">
        <v>6</v>
      </c>
      <c r="B446" s="12"/>
      <c r="C446" s="12" t="s">
        <v>482</v>
      </c>
      <c r="D446" s="12">
        <v>15077</v>
      </c>
      <c r="E446" s="12">
        <v>779</v>
      </c>
      <c r="F446" s="11">
        <f t="shared" si="163"/>
        <v>14298</v>
      </c>
      <c r="G446" s="12">
        <f t="shared" si="164"/>
        <v>527695</v>
      </c>
      <c r="H446" s="12">
        <f t="shared" si="165"/>
        <v>27265</v>
      </c>
      <c r="I446" s="12">
        <f t="shared" si="166"/>
        <v>500430</v>
      </c>
      <c r="J446" s="12">
        <f t="shared" si="162"/>
        <v>192</v>
      </c>
      <c r="K446" s="12">
        <v>1</v>
      </c>
      <c r="L446" s="12">
        <v>191</v>
      </c>
      <c r="M446" s="12">
        <v>785</v>
      </c>
      <c r="N446" s="1"/>
    </row>
    <row r="447" spans="1:14" ht="14.25" customHeight="1">
      <c r="A447" s="10">
        <v>7</v>
      </c>
      <c r="B447" s="12"/>
      <c r="C447" s="12" t="s">
        <v>483</v>
      </c>
      <c r="D447" s="12">
        <v>13117</v>
      </c>
      <c r="E447" s="12">
        <v>1010.5</v>
      </c>
      <c r="F447" s="11">
        <f t="shared" si="163"/>
        <v>12106.5</v>
      </c>
      <c r="G447" s="12">
        <f t="shared" si="164"/>
        <v>459095</v>
      </c>
      <c r="H447" s="12">
        <f t="shared" si="165"/>
        <v>35367.5</v>
      </c>
      <c r="I447" s="12">
        <f t="shared" si="166"/>
        <v>423727.5</v>
      </c>
      <c r="J447" s="12">
        <f t="shared" si="162"/>
        <v>364</v>
      </c>
      <c r="K447" s="12">
        <v>1</v>
      </c>
      <c r="L447" s="12">
        <v>363</v>
      </c>
      <c r="M447" s="12">
        <v>788</v>
      </c>
      <c r="N447" s="1"/>
    </row>
    <row r="448" spans="1:14" ht="14.25" customHeight="1">
      <c r="A448" s="10">
        <v>8</v>
      </c>
      <c r="B448" s="12"/>
      <c r="C448" s="12" t="s">
        <v>484</v>
      </c>
      <c r="D448" s="12">
        <v>3436</v>
      </c>
      <c r="E448" s="12">
        <v>1481.5</v>
      </c>
      <c r="F448" s="11">
        <f t="shared" si="163"/>
        <v>1954.5</v>
      </c>
      <c r="G448" s="12">
        <f t="shared" si="164"/>
        <v>120260</v>
      </c>
      <c r="H448" s="12">
        <f t="shared" si="165"/>
        <v>51852.5</v>
      </c>
      <c r="I448" s="12">
        <f t="shared" si="166"/>
        <v>68407.5</v>
      </c>
      <c r="J448" s="12">
        <f t="shared" si="162"/>
        <v>150</v>
      </c>
      <c r="K448" s="12">
        <v>1</v>
      </c>
      <c r="L448" s="12">
        <v>149</v>
      </c>
      <c r="M448" s="12">
        <v>794</v>
      </c>
      <c r="N448" s="1"/>
    </row>
    <row r="449" spans="1:14" ht="14.25" customHeight="1">
      <c r="A449" s="10">
        <v>9</v>
      </c>
      <c r="B449" s="12"/>
      <c r="C449" s="12" t="s">
        <v>485</v>
      </c>
      <c r="D449" s="12">
        <v>1908</v>
      </c>
      <c r="E449" s="12">
        <v>529.5</v>
      </c>
      <c r="F449" s="11">
        <f t="shared" si="163"/>
        <v>1378.5</v>
      </c>
      <c r="G449" s="12">
        <f t="shared" si="164"/>
        <v>66780</v>
      </c>
      <c r="H449" s="12">
        <f t="shared" si="165"/>
        <v>18532.5</v>
      </c>
      <c r="I449" s="12">
        <f t="shared" si="166"/>
        <v>48247.5</v>
      </c>
      <c r="J449" s="12">
        <f t="shared" si="162"/>
        <v>28</v>
      </c>
      <c r="K449" s="12">
        <v>1</v>
      </c>
      <c r="L449" s="12">
        <v>27</v>
      </c>
      <c r="M449" s="12">
        <v>797</v>
      </c>
      <c r="N449" s="1"/>
    </row>
  </sheetData>
  <sheetProtection/>
  <mergeCells count="8">
    <mergeCell ref="A2:M2"/>
    <mergeCell ref="D3:F3"/>
    <mergeCell ref="G3:I3"/>
    <mergeCell ref="J3:L3"/>
    <mergeCell ref="A3:A4"/>
    <mergeCell ref="B3:B4"/>
    <mergeCell ref="C3:C4"/>
    <mergeCell ref="M3:M4"/>
  </mergeCells>
  <printOptions horizontalCentered="1"/>
  <pageMargins left="0.46" right="0.39" top="0.35" bottom="0.47" header="0.2" footer="0.24"/>
  <pageSetup horizontalDpi="600" verticalDpi="600" orientation="portrait" paperSize="9" scale="90" r:id="rId1"/>
  <headerFooter alignWithMargins="0">
    <oddFooter>&amp;C第 &amp;P 页</oddFooter>
  </headerFooter>
  <rowBreaks count="3" manualBreakCount="3">
    <brk id="383" max="12" man="1"/>
    <brk id="425" max="12" man="1"/>
    <brk id="4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2020-09-28T01:08:07Z</cp:lastPrinted>
  <dcterms:created xsi:type="dcterms:W3CDTF">1996-12-17T01:32:42Z</dcterms:created>
  <dcterms:modified xsi:type="dcterms:W3CDTF">2020-09-28T02:28:03Z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