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25" windowHeight="8820" tabRatio="880" firstSheet="2" activeTab="3"/>
  </bookViews>
  <sheets>
    <sheet name="8vUEOK" sheetId="1" state="hidden" r:id="rId1"/>
    <sheet name="hAOPM7" sheetId="2" state="hidden" r:id="rId2"/>
    <sheet name="汇总" sheetId="3" r:id="rId3"/>
    <sheet name="拨付表" sheetId="4" r:id="rId4"/>
    <sheet name="20年一期明细" sheetId="5" r:id="rId5"/>
    <sheet name="Sheet1" sheetId="6" r:id="rId6"/>
  </sheets>
  <definedNames>
    <definedName name="_xlnm.Print_Titles" localSheetId="4">'20年一期明细'!$2:$5</definedName>
    <definedName name="_xlnm._FilterDatabase" localSheetId="4" hidden="1">'20年一期明细'!$A$1:$IV$426</definedName>
  </definedNames>
  <calcPr fullCalcOnLoad="1"/>
</workbook>
</file>

<file path=xl/sharedStrings.xml><?xml version="1.0" encoding="utf-8"?>
<sst xmlns="http://schemas.openxmlformats.org/spreadsheetml/2006/main" count="951" uniqueCount="148">
  <si>
    <t>附表：1</t>
  </si>
  <si>
    <t>2020年乡村公路第一期水毁修复资金补助汇总表　　　</t>
  </si>
  <si>
    <t>填报单位：青田县交通运输发展中心</t>
  </si>
  <si>
    <t>单位：元</t>
  </si>
  <si>
    <t>序号</t>
  </si>
  <si>
    <t>乡镇名称</t>
  </si>
  <si>
    <t>水毁损毁金额合计</t>
  </si>
  <si>
    <t>备注</t>
  </si>
  <si>
    <t>鹤城街道</t>
  </si>
  <si>
    <t>瓯南街道</t>
  </si>
  <si>
    <t>三溪口街道</t>
  </si>
  <si>
    <t>仁庄镇</t>
  </si>
  <si>
    <t>汤垟乡</t>
  </si>
  <si>
    <t>贵岙乡</t>
  </si>
  <si>
    <t>章旦乡</t>
  </si>
  <si>
    <t>东源镇</t>
  </si>
  <si>
    <t>黄垟乡</t>
  </si>
  <si>
    <t>高湖镇</t>
  </si>
  <si>
    <t>季宅乡</t>
  </si>
  <si>
    <t>船寮镇</t>
  </si>
  <si>
    <t>仁宫乡</t>
  </si>
  <si>
    <t>巨浦乡</t>
  </si>
  <si>
    <t>北山镇</t>
  </si>
  <si>
    <t>祯埠镇</t>
  </si>
  <si>
    <t>海口镇</t>
  </si>
  <si>
    <t>合计</t>
  </si>
  <si>
    <t>制表：陈凤品</t>
  </si>
  <si>
    <t>核审：</t>
  </si>
  <si>
    <t>2020年乡村公路第一期水毁修复资金补助拨付表　　　</t>
  </si>
  <si>
    <t>大写人民币：</t>
  </si>
  <si>
    <t>制表：</t>
  </si>
  <si>
    <t>审核：</t>
  </si>
  <si>
    <t>附表：2</t>
  </si>
  <si>
    <t>2020年乡村公路第一期水毁修复资金补助明细表</t>
  </si>
  <si>
    <t>填报单位:青田县交通运输发展中心</t>
  </si>
  <si>
    <t>养护单位</t>
  </si>
  <si>
    <t>线路名称</t>
  </si>
  <si>
    <t>桩号位置</t>
  </si>
  <si>
    <t>项目名称</t>
  </si>
  <si>
    <t>长（米）</t>
  </si>
  <si>
    <t>均宽（米）</t>
  </si>
  <si>
    <t>均高（米）</t>
  </si>
  <si>
    <t>数量</t>
  </si>
  <si>
    <t>单位</t>
  </si>
  <si>
    <t>单价(元)</t>
  </si>
  <si>
    <t>实际发生总额(元)</t>
  </si>
  <si>
    <t>累计</t>
  </si>
  <si>
    <t>水堆坑-城北</t>
  </si>
  <si>
    <t>反光镜</t>
  </si>
  <si>
    <t>个</t>
  </si>
  <si>
    <t>小计</t>
  </si>
  <si>
    <t>水双线-李山</t>
  </si>
  <si>
    <t>浆砌挡墙</t>
  </si>
  <si>
    <t>m3</t>
  </si>
  <si>
    <t>片石砼基础</t>
  </si>
  <si>
    <t>机械清基</t>
  </si>
  <si>
    <t>钢护栏拆装</t>
  </si>
  <si>
    <t>m</t>
  </si>
  <si>
    <t>挡墙砼封顶</t>
  </si>
  <si>
    <t>m2</t>
  </si>
  <si>
    <t>北岸至张山</t>
  </si>
  <si>
    <t>片石砼挡土墙</t>
  </si>
  <si>
    <t>片石砼连续护栏</t>
  </si>
  <si>
    <t>石溪至陈山头</t>
  </si>
  <si>
    <t>远运塌方</t>
  </si>
  <si>
    <t>人工清理塌方</t>
  </si>
  <si>
    <t>国垟-崔山</t>
  </si>
  <si>
    <t>人工清理大树</t>
  </si>
  <si>
    <t>人次</t>
  </si>
  <si>
    <t>吴岸至八源</t>
  </si>
  <si>
    <t>干砌挡墙</t>
  </si>
  <si>
    <t>补宝洪核实增加</t>
  </si>
  <si>
    <t>水泥砼路面</t>
  </si>
  <si>
    <t>塘古至鱼山</t>
  </si>
  <si>
    <t>彭口-洋坑</t>
  </si>
  <si>
    <t>西天至周西坑</t>
  </si>
  <si>
    <t>洪口-上白水济</t>
  </si>
  <si>
    <t>清理塌方</t>
  </si>
  <si>
    <t>更换钢护栏</t>
  </si>
  <si>
    <t>铅锌矿至孙坑</t>
  </si>
  <si>
    <t>全线三处</t>
  </si>
  <si>
    <t>孙坑-大双坑</t>
  </si>
  <si>
    <t>护栏墩（警示墩）</t>
  </si>
  <si>
    <t>圆管涵</t>
  </si>
  <si>
    <t>浆砌涵井</t>
  </si>
  <si>
    <t>路基填方</t>
  </si>
  <si>
    <t>污水管</t>
  </si>
  <si>
    <t>铅孙线至彭岭头</t>
  </si>
  <si>
    <t>小金至大双坑</t>
  </si>
  <si>
    <t>砼挡墙加固</t>
  </si>
  <si>
    <t>下贵至黄山</t>
  </si>
  <si>
    <t>占岙至呈山</t>
  </si>
  <si>
    <t>三面光边沟</t>
  </si>
  <si>
    <t>占岙至呈山支线</t>
  </si>
  <si>
    <t>占呈公路至垟岩</t>
  </si>
  <si>
    <t>铅锌矿至分水鸟</t>
  </si>
  <si>
    <t>占岙至坑外</t>
  </si>
  <si>
    <t>阿旦至彭降</t>
  </si>
  <si>
    <t>章旦至坍洪头</t>
  </si>
  <si>
    <t>平孙线至驮龙</t>
  </si>
  <si>
    <t>平桥至孙窟</t>
  </si>
  <si>
    <t>黄黄线至后降</t>
  </si>
  <si>
    <t>石平川至黄垟</t>
  </si>
  <si>
    <t>黄黄线至金坑口</t>
  </si>
  <si>
    <t>桐川至角坑</t>
  </si>
  <si>
    <t>高湖至旦头山</t>
  </si>
  <si>
    <t>旦头山至丰头</t>
  </si>
  <si>
    <t>高湖至西山</t>
  </si>
  <si>
    <t>全线多处</t>
  </si>
  <si>
    <t>钢护栏板</t>
  </si>
  <si>
    <t>块</t>
  </si>
  <si>
    <t>三房至外垄</t>
  </si>
  <si>
    <t>全线多外</t>
  </si>
  <si>
    <t>钢护栏按装</t>
  </si>
  <si>
    <t>钢筋</t>
  </si>
  <si>
    <t>直径</t>
  </si>
  <si>
    <t>18mm</t>
  </si>
  <si>
    <t>kg</t>
  </si>
  <si>
    <t>6mm</t>
  </si>
  <si>
    <t>布钢筋人工</t>
  </si>
  <si>
    <t>人</t>
  </si>
  <si>
    <t>黄放口至大竹园</t>
  </si>
  <si>
    <t>下洪至黄大坑</t>
  </si>
  <si>
    <t>潘山-章僚</t>
  </si>
  <si>
    <t>人工破碎巨石</t>
  </si>
  <si>
    <t>木桥头至南坑</t>
  </si>
  <si>
    <t xml:space="preserve"> </t>
  </si>
  <si>
    <t>小金至圩头支线</t>
  </si>
  <si>
    <t>现浇钢筋砼盖板涵</t>
  </si>
  <si>
    <t>大路至山后</t>
  </si>
  <si>
    <t>仁宫至桃坳</t>
  </si>
  <si>
    <t>含挖除</t>
  </si>
  <si>
    <t>景青线至孙前</t>
  </si>
  <si>
    <t>景青线-彭湖</t>
  </si>
  <si>
    <t>彭湖至红花</t>
  </si>
  <si>
    <t>盖板涵</t>
  </si>
  <si>
    <t>仁宫至下岸</t>
  </si>
  <si>
    <t>人工清理</t>
  </si>
  <si>
    <t>巨浦至西坑</t>
  </si>
  <si>
    <t>未做</t>
  </si>
  <si>
    <t>北万线至仁村</t>
  </si>
  <si>
    <t>祯埠-应章</t>
  </si>
  <si>
    <t>祯埠至应章</t>
  </si>
  <si>
    <t>岭下-马岭脚</t>
  </si>
  <si>
    <t>机械破碎巨石</t>
  </si>
  <si>
    <t>东江至横丰</t>
  </si>
  <si>
    <t>桥梁砼加固</t>
  </si>
  <si>
    <t>黄花洋至凉亭脚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</si>
</sst>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&quot;K&quot;0\+000"/>
    <numFmt numFmtId="181" formatCode="0_ "/>
    <numFmt numFmtId="182" formatCode="0_);[Red]\(0\)"/>
    <numFmt numFmtId="183" formatCode="0.0_);[Red]\(0.0\)"/>
    <numFmt numFmtId="184" formatCode="0.0_ "/>
    <numFmt numFmtId="185" formatCode="[DBNum2][$RMB]General;[Red][DBNum2][$RMB]General"/>
  </numFmts>
  <fonts count="33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b/>
      <u val="single"/>
      <sz val="18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9"/>
      <color indexed="10"/>
      <name val="宋体"/>
      <family val="0"/>
    </font>
    <font>
      <sz val="11"/>
      <color indexed="10"/>
      <name val="宋体"/>
      <family val="0"/>
    </font>
    <font>
      <sz val="8"/>
      <color indexed="8"/>
      <name val="宋体"/>
      <family val="0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2"/>
      <name val="Helv"/>
      <family val="2"/>
    </font>
    <font>
      <sz val="18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name val="Helv"/>
      <family val="2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19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7" fillId="5" borderId="0" applyNumberFormat="0" applyBorder="0" applyAlignment="0" applyProtection="0"/>
    <xf numFmtId="176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2" fillId="6" borderId="2" applyNumberFormat="0" applyFont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0" borderId="3" applyNumberFormat="0" applyFill="0" applyAlignment="0" applyProtection="0"/>
    <xf numFmtId="0" fontId="20" fillId="7" borderId="0" applyNumberFormat="0" applyBorder="0" applyAlignment="0" applyProtection="0"/>
    <xf numFmtId="0" fontId="21" fillId="0" borderId="4" applyNumberFormat="0" applyFill="0" applyAlignment="0" applyProtection="0"/>
    <xf numFmtId="0" fontId="20" fillId="3" borderId="0" applyNumberFormat="0" applyBorder="0" applyAlignment="0" applyProtection="0"/>
    <xf numFmtId="0" fontId="27" fillId="2" borderId="5" applyNumberFormat="0" applyAlignment="0" applyProtection="0"/>
    <xf numFmtId="0" fontId="28" fillId="2" borderId="1" applyNumberFormat="0" applyAlignment="0" applyProtection="0"/>
    <xf numFmtId="0" fontId="29" fillId="8" borderId="6" applyNumberFormat="0" applyAlignment="0" applyProtection="0"/>
    <xf numFmtId="0" fontId="12" fillId="9" borderId="0" applyNumberFormat="0" applyBorder="0" applyAlignment="0" applyProtection="0"/>
    <xf numFmtId="0" fontId="20" fillId="10" borderId="0" applyNumberFormat="0" applyBorder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2" fillId="9" borderId="0" applyNumberFormat="0" applyBorder="0" applyAlignment="0" applyProtection="0"/>
    <xf numFmtId="0" fontId="18" fillId="11" borderId="0" applyNumberFormat="0" applyBorder="0" applyAlignment="0" applyProtection="0"/>
    <xf numFmtId="0" fontId="12" fillId="12" borderId="0" applyNumberFormat="0" applyBorder="0" applyAlignment="0" applyProtection="0"/>
    <xf numFmtId="0" fontId="20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20" fillId="16" borderId="0" applyNumberFormat="0" applyBorder="0" applyAlignment="0" applyProtection="0"/>
    <xf numFmtId="0" fontId="12" fillId="12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12" fillId="4" borderId="0" applyNumberFormat="0" applyBorder="0" applyAlignment="0" applyProtection="0"/>
    <xf numFmtId="0" fontId="20" fillId="4" borderId="0" applyNumberFormat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</cellStyleXfs>
  <cellXfs count="165">
    <xf numFmtId="0" fontId="0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1" fillId="0" borderId="0" xfId="0" applyFont="1" applyFill="1" applyAlignment="1">
      <alignment readingOrder="1"/>
    </xf>
    <xf numFmtId="0" fontId="1" fillId="0" borderId="0" xfId="0" applyFont="1" applyFill="1" applyAlignment="1">
      <alignment shrinkToFit="1"/>
    </xf>
    <xf numFmtId="180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181" fontId="1" fillId="0" borderId="0" xfId="0" applyNumberFormat="1" applyFont="1" applyFill="1" applyAlignment="1">
      <alignment shrinkToFit="1"/>
    </xf>
    <xf numFmtId="0" fontId="0" fillId="0" borderId="0" xfId="0" applyAlignment="1">
      <alignment/>
    </xf>
    <xf numFmtId="0" fontId="4" fillId="0" borderId="0" xfId="66" applyFont="1" applyFill="1" applyBorder="1" applyAlignment="1">
      <alignment horizontal="center" vertical="center" wrapText="1"/>
      <protection/>
    </xf>
    <xf numFmtId="0" fontId="0" fillId="0" borderId="9" xfId="66" applyFont="1" applyFill="1" applyBorder="1" applyAlignment="1">
      <alignment horizontal="left" vertical="center" wrapText="1"/>
      <protection/>
    </xf>
    <xf numFmtId="0" fontId="0" fillId="0" borderId="9" xfId="66" applyFont="1" applyFill="1" applyBorder="1" applyAlignment="1">
      <alignment horizontal="left" vertical="center"/>
      <protection/>
    </xf>
    <xf numFmtId="182" fontId="0" fillId="0" borderId="0" xfId="66" applyNumberFormat="1" applyFont="1" applyFill="1" applyBorder="1" applyAlignment="1">
      <alignment horizontal="center" vertical="center" wrapText="1"/>
      <protection/>
    </xf>
    <xf numFmtId="0" fontId="1" fillId="0" borderId="10" xfId="66" applyFont="1" applyFill="1" applyBorder="1" applyAlignment="1">
      <alignment horizontal="center" vertical="center" wrapText="1"/>
      <protection/>
    </xf>
    <xf numFmtId="0" fontId="1" fillId="0" borderId="10" xfId="66" applyFont="1" applyFill="1" applyBorder="1" applyAlignment="1">
      <alignment horizontal="center" vertical="center" wrapText="1" readingOrder="1"/>
      <protection/>
    </xf>
    <xf numFmtId="0" fontId="1" fillId="0" borderId="10" xfId="66" applyFont="1" applyFill="1" applyBorder="1" applyAlignment="1">
      <alignment horizontal="left" vertical="center" shrinkToFit="1"/>
      <protection/>
    </xf>
    <xf numFmtId="180" fontId="1" fillId="0" borderId="10" xfId="66" applyNumberFormat="1" applyFont="1" applyFill="1" applyBorder="1" applyAlignment="1">
      <alignment horizontal="left" vertical="center" shrinkToFit="1"/>
      <protection/>
    </xf>
    <xf numFmtId="0" fontId="5" fillId="0" borderId="10" xfId="66" applyFont="1" applyFill="1" applyBorder="1" applyAlignment="1">
      <alignment horizontal="left" vertical="center" wrapText="1"/>
      <protection/>
    </xf>
    <xf numFmtId="183" fontId="5" fillId="0" borderId="10" xfId="66" applyNumberFormat="1" applyFont="1" applyFill="1" applyBorder="1" applyAlignment="1">
      <alignment horizontal="center" vertical="center" wrapText="1"/>
      <protection/>
    </xf>
    <xf numFmtId="0" fontId="5" fillId="0" borderId="10" xfId="66" applyFont="1" applyFill="1" applyBorder="1" applyAlignment="1">
      <alignment horizontal="center" vertical="center" wrapText="1"/>
      <protection/>
    </xf>
    <xf numFmtId="0" fontId="2" fillId="0" borderId="10" xfId="65" applyFont="1" applyFill="1" applyBorder="1" applyAlignment="1">
      <alignment horizontal="center" vertical="center"/>
      <protection/>
    </xf>
    <xf numFmtId="0" fontId="1" fillId="0" borderId="10" xfId="66" applyFont="1" applyFill="1" applyBorder="1" applyAlignment="1">
      <alignment horizontal="left" vertical="center" shrinkToFit="1" readingOrder="1"/>
      <protection/>
    </xf>
    <xf numFmtId="0" fontId="1" fillId="0" borderId="10" xfId="65" applyFont="1" applyFill="1" applyBorder="1" applyAlignment="1">
      <alignment horizontal="left" vertical="center" shrinkToFit="1"/>
      <protection/>
    </xf>
    <xf numFmtId="180" fontId="2" fillId="0" borderId="10" xfId="65" applyNumberFormat="1" applyFont="1" applyFill="1" applyBorder="1" applyAlignment="1">
      <alignment horizontal="left" vertical="center" shrinkToFit="1"/>
      <protection/>
    </xf>
    <xf numFmtId="0" fontId="6" fillId="0" borderId="11" xfId="0" applyFont="1" applyFill="1" applyBorder="1" applyAlignment="1">
      <alignment horizontal="left" vertical="center"/>
    </xf>
    <xf numFmtId="0" fontId="1" fillId="0" borderId="10" xfId="65" applyFont="1" applyFill="1" applyBorder="1" applyAlignment="1">
      <alignment horizontal="left" vertical="center"/>
      <protection/>
    </xf>
    <xf numFmtId="183" fontId="1" fillId="0" borderId="10" xfId="0" applyNumberFormat="1" applyFont="1" applyFill="1" applyBorder="1" applyAlignment="1">
      <alignment horizontal="center" vertical="center"/>
    </xf>
    <xf numFmtId="0" fontId="1" fillId="0" borderId="10" xfId="65" applyFont="1" applyFill="1" applyBorder="1" applyAlignment="1">
      <alignment horizontal="center" vertical="center"/>
      <protection/>
    </xf>
    <xf numFmtId="0" fontId="1" fillId="4" borderId="10" xfId="65" applyFont="1" applyFill="1" applyBorder="1" applyAlignment="1">
      <alignment horizontal="center" vertical="center"/>
      <protection/>
    </xf>
    <xf numFmtId="0" fontId="1" fillId="4" borderId="10" xfId="65" applyFont="1" applyFill="1" applyBorder="1" applyAlignment="1">
      <alignment horizontal="left" vertical="center" shrinkToFit="1"/>
      <protection/>
    </xf>
    <xf numFmtId="180" fontId="1" fillId="4" borderId="10" xfId="65" applyNumberFormat="1" applyFont="1" applyFill="1" applyBorder="1" applyAlignment="1">
      <alignment horizontal="left" vertical="center" shrinkToFit="1"/>
      <protection/>
    </xf>
    <xf numFmtId="0" fontId="1" fillId="4" borderId="10" xfId="65" applyFont="1" applyFill="1" applyBorder="1" applyAlignment="1">
      <alignment horizontal="left" vertical="center"/>
      <protection/>
    </xf>
    <xf numFmtId="183" fontId="1" fillId="4" borderId="10" xfId="0" applyNumberFormat="1" applyFont="1" applyFill="1" applyBorder="1" applyAlignment="1">
      <alignment horizontal="center" vertical="center"/>
    </xf>
    <xf numFmtId="0" fontId="1" fillId="0" borderId="10" xfId="66" applyFont="1" applyFill="1" applyBorder="1" applyAlignment="1">
      <alignment horizontal="left" vertical="center" wrapText="1" readingOrder="1"/>
      <protection/>
    </xf>
    <xf numFmtId="180" fontId="1" fillId="0" borderId="10" xfId="65" applyNumberFormat="1" applyFont="1" applyFill="1" applyBorder="1" applyAlignment="1">
      <alignment horizontal="left" vertical="center" shrinkToFit="1"/>
      <protection/>
    </xf>
    <xf numFmtId="0" fontId="1" fillId="0" borderId="11" xfId="65" applyFont="1" applyFill="1" applyBorder="1" applyAlignment="1">
      <alignment horizontal="left" vertical="center"/>
      <protection/>
    </xf>
    <xf numFmtId="0" fontId="1" fillId="0" borderId="11" xfId="65" applyFont="1" applyFill="1" applyBorder="1" applyAlignment="1">
      <alignment horizontal="left" vertical="center" shrinkToFit="1"/>
      <protection/>
    </xf>
    <xf numFmtId="0" fontId="1" fillId="0" borderId="12" xfId="65" applyFont="1" applyFill="1" applyBorder="1" applyAlignment="1">
      <alignment horizontal="left" vertical="center"/>
      <protection/>
    </xf>
    <xf numFmtId="183" fontId="1" fillId="0" borderId="12" xfId="0" applyNumberFormat="1" applyFont="1" applyFill="1" applyBorder="1" applyAlignment="1">
      <alignment horizontal="center" vertical="center"/>
    </xf>
    <xf numFmtId="0" fontId="1" fillId="0" borderId="12" xfId="65" applyFont="1" applyFill="1" applyBorder="1" applyAlignment="1">
      <alignment horizontal="center" vertical="center"/>
      <protection/>
    </xf>
    <xf numFmtId="0" fontId="1" fillId="0" borderId="10" xfId="65" applyFont="1" applyFill="1" applyBorder="1" applyAlignment="1">
      <alignment horizontal="left" vertical="center" shrinkToFit="1" readingOrder="1"/>
      <protection/>
    </xf>
    <xf numFmtId="0" fontId="6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2" fillId="0" borderId="10" xfId="65" applyFont="1" applyFill="1" applyBorder="1" applyAlignment="1">
      <alignment horizontal="center" vertical="center" wrapText="1"/>
      <protection/>
    </xf>
    <xf numFmtId="0" fontId="1" fillId="0" borderId="10" xfId="66" applyFont="1" applyFill="1" applyBorder="1" applyAlignment="1">
      <alignment horizontal="left" vertical="center" wrapText="1" shrinkToFit="1" readingOrder="1"/>
      <protection/>
    </xf>
    <xf numFmtId="0" fontId="1" fillId="0" borderId="10" xfId="65" applyFont="1" applyFill="1" applyBorder="1" applyAlignment="1">
      <alignment horizontal="left" vertical="center" wrapText="1" shrinkToFit="1"/>
      <protection/>
    </xf>
    <xf numFmtId="180" fontId="1" fillId="0" borderId="10" xfId="65" applyNumberFormat="1" applyFont="1" applyFill="1" applyBorder="1" applyAlignment="1">
      <alignment horizontal="left" vertical="center" wrapText="1" shrinkToFit="1"/>
      <protection/>
    </xf>
    <xf numFmtId="0" fontId="1" fillId="0" borderId="11" xfId="65" applyFont="1" applyFill="1" applyBorder="1" applyAlignment="1">
      <alignment horizontal="left" vertical="center" wrapText="1"/>
      <protection/>
    </xf>
    <xf numFmtId="0" fontId="1" fillId="0" borderId="10" xfId="65" applyFont="1" applyFill="1" applyBorder="1" applyAlignment="1">
      <alignment horizontal="left" vertical="center" wrapText="1"/>
      <protection/>
    </xf>
    <xf numFmtId="183" fontId="1" fillId="0" borderId="10" xfId="0" applyNumberFormat="1" applyFont="1" applyFill="1" applyBorder="1" applyAlignment="1">
      <alignment horizontal="center" vertical="center" wrapText="1"/>
    </xf>
    <xf numFmtId="0" fontId="1" fillId="0" borderId="10" xfId="65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left" vertical="center" wrapText="1" shrinkToFi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0" xfId="66" applyFont="1" applyFill="1" applyBorder="1" applyAlignment="1">
      <alignment horizontal="center" vertical="center" shrinkToFit="1"/>
      <protection/>
    </xf>
    <xf numFmtId="182" fontId="1" fillId="0" borderId="10" xfId="66" applyNumberFormat="1" applyFont="1" applyFill="1" applyBorder="1" applyAlignment="1">
      <alignment horizontal="left" vertical="center" wrapText="1"/>
      <protection/>
    </xf>
    <xf numFmtId="0" fontId="1" fillId="0" borderId="10" xfId="66" applyFont="1" applyFill="1" applyBorder="1" applyAlignment="1">
      <alignment horizontal="left" vertical="center" wrapText="1"/>
      <protection/>
    </xf>
    <xf numFmtId="182" fontId="1" fillId="0" borderId="10" xfId="66" applyNumberFormat="1" applyFont="1" applyFill="1" applyBorder="1" applyAlignment="1">
      <alignment horizontal="center" vertical="center" wrapText="1"/>
      <protection/>
    </xf>
    <xf numFmtId="181" fontId="1" fillId="0" borderId="10" xfId="0" applyNumberFormat="1" applyFont="1" applyFill="1" applyBorder="1" applyAlignment="1">
      <alignment vertical="center" shrinkToFit="1"/>
    </xf>
    <xf numFmtId="182" fontId="1" fillId="0" borderId="10" xfId="65" applyNumberFormat="1" applyFont="1" applyFill="1" applyBorder="1" applyAlignment="1">
      <alignment horizontal="left" vertical="center"/>
      <protection/>
    </xf>
    <xf numFmtId="181" fontId="1" fillId="0" borderId="10" xfId="65" applyNumberFormat="1" applyFont="1" applyFill="1" applyBorder="1" applyAlignment="1">
      <alignment horizontal="left" vertical="center"/>
      <protection/>
    </xf>
    <xf numFmtId="181" fontId="2" fillId="0" borderId="10" xfId="0" applyNumberFormat="1" applyFont="1" applyBorder="1" applyAlignment="1">
      <alignment shrinkToFit="1"/>
    </xf>
    <xf numFmtId="182" fontId="1" fillId="4" borderId="10" xfId="65" applyNumberFormat="1" applyFont="1" applyFill="1" applyBorder="1" applyAlignment="1">
      <alignment horizontal="left" vertical="center"/>
      <protection/>
    </xf>
    <xf numFmtId="181" fontId="0" fillId="4" borderId="10" xfId="0" applyNumberFormat="1" applyFont="1" applyFill="1" applyBorder="1" applyAlignment="1">
      <alignment vertical="center" shrinkToFit="1"/>
    </xf>
    <xf numFmtId="184" fontId="1" fillId="0" borderId="10" xfId="65" applyNumberFormat="1" applyFont="1" applyFill="1" applyBorder="1" applyAlignment="1">
      <alignment horizontal="left" vertical="center"/>
      <protection/>
    </xf>
    <xf numFmtId="181" fontId="2" fillId="0" borderId="11" xfId="0" applyNumberFormat="1" applyFont="1" applyBorder="1" applyAlignment="1">
      <alignment shrinkToFit="1"/>
    </xf>
    <xf numFmtId="184" fontId="1" fillId="0" borderId="12" xfId="65" applyNumberFormat="1" applyFont="1" applyFill="1" applyBorder="1" applyAlignment="1">
      <alignment horizontal="left" vertical="center"/>
      <protection/>
    </xf>
    <xf numFmtId="181" fontId="1" fillId="0" borderId="12" xfId="65" applyNumberFormat="1" applyFont="1" applyFill="1" applyBorder="1" applyAlignment="1">
      <alignment horizontal="left" vertical="center"/>
      <protection/>
    </xf>
    <xf numFmtId="184" fontId="7" fillId="0" borderId="10" xfId="0" applyNumberFormat="1" applyFont="1" applyFill="1" applyBorder="1" applyAlignment="1">
      <alignment horizontal="left" vertical="center"/>
    </xf>
    <xf numFmtId="184" fontId="1" fillId="0" borderId="10" xfId="65" applyNumberFormat="1" applyFont="1" applyFill="1" applyBorder="1" applyAlignment="1">
      <alignment horizontal="left" vertical="center" wrapText="1"/>
      <protection/>
    </xf>
    <xf numFmtId="181" fontId="1" fillId="0" borderId="10" xfId="65" applyNumberFormat="1" applyFont="1" applyFill="1" applyBorder="1" applyAlignment="1">
      <alignment horizontal="left" vertical="center" wrapText="1"/>
      <protection/>
    </xf>
    <xf numFmtId="181" fontId="1" fillId="0" borderId="11" xfId="0" applyNumberFormat="1" applyFont="1" applyBorder="1" applyAlignment="1">
      <alignment horizontal="center" vertical="center" wrapText="1" shrinkToFit="1"/>
    </xf>
    <xf numFmtId="0" fontId="1" fillId="0" borderId="0" xfId="0" applyFont="1" applyFill="1" applyAlignment="1">
      <alignment vertical="center" wrapText="1"/>
    </xf>
    <xf numFmtId="184" fontId="7" fillId="0" borderId="10" xfId="0" applyNumberFormat="1" applyFont="1" applyFill="1" applyBorder="1" applyAlignment="1">
      <alignment horizontal="left" vertical="center" wrapText="1"/>
    </xf>
    <xf numFmtId="181" fontId="1" fillId="0" borderId="13" xfId="0" applyNumberFormat="1" applyFont="1" applyBorder="1" applyAlignment="1">
      <alignment horizontal="center" vertical="center" wrapText="1" shrinkToFit="1"/>
    </xf>
    <xf numFmtId="181" fontId="2" fillId="0" borderId="13" xfId="0" applyNumberFormat="1" applyFont="1" applyBorder="1" applyAlignment="1">
      <alignment horizontal="center" vertical="center" wrapText="1" shrinkToFit="1"/>
    </xf>
    <xf numFmtId="184" fontId="1" fillId="0" borderId="10" xfId="0" applyNumberFormat="1" applyFont="1" applyFill="1" applyBorder="1" applyAlignment="1">
      <alignment horizontal="left" vertical="center"/>
    </xf>
    <xf numFmtId="181" fontId="2" fillId="0" borderId="10" xfId="0" applyNumberFormat="1" applyFont="1" applyBorder="1" applyAlignment="1">
      <alignment vertical="center" shrinkToFit="1"/>
    </xf>
    <xf numFmtId="0" fontId="2" fillId="0" borderId="10" xfId="66" applyFont="1" applyFill="1" applyBorder="1" applyAlignment="1">
      <alignment horizontal="left" vertical="center" wrapText="1" readingOrder="1"/>
      <protection/>
    </xf>
    <xf numFmtId="0" fontId="2" fillId="0" borderId="10" xfId="65" applyFont="1" applyFill="1" applyBorder="1" applyAlignment="1">
      <alignment horizontal="left" vertical="center" shrinkToFit="1"/>
      <protection/>
    </xf>
    <xf numFmtId="0" fontId="8" fillId="0" borderId="10" xfId="0" applyFont="1" applyFill="1" applyBorder="1" applyAlignment="1">
      <alignment horizontal="left" vertical="center" wrapText="1" shrinkToFi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14" xfId="0" applyFont="1" applyFill="1" applyBorder="1" applyAlignment="1">
      <alignment vertical="center"/>
    </xf>
    <xf numFmtId="0" fontId="1" fillId="0" borderId="10" xfId="65" applyFont="1" applyFill="1" applyBorder="1" applyAlignment="1">
      <alignment vertical="center" shrinkToFit="1"/>
      <protection/>
    </xf>
    <xf numFmtId="0" fontId="3" fillId="0" borderId="10" xfId="65" applyFont="1" applyFill="1" applyBorder="1" applyAlignment="1">
      <alignment horizontal="center" vertical="center"/>
      <protection/>
    </xf>
    <xf numFmtId="0" fontId="3" fillId="0" borderId="10" xfId="66" applyFont="1" applyFill="1" applyBorder="1" applyAlignment="1">
      <alignment horizontal="left" vertical="center" wrapText="1" readingOrder="1"/>
      <protection/>
    </xf>
    <xf numFmtId="0" fontId="3" fillId="0" borderId="10" xfId="65" applyFont="1" applyFill="1" applyBorder="1" applyAlignment="1">
      <alignment horizontal="left" vertical="center" shrinkToFit="1"/>
      <protection/>
    </xf>
    <xf numFmtId="180" fontId="3" fillId="0" borderId="10" xfId="65" applyNumberFormat="1" applyFont="1" applyFill="1" applyBorder="1" applyAlignment="1">
      <alignment horizontal="left" vertical="center" shrinkToFit="1"/>
      <protection/>
    </xf>
    <xf numFmtId="0" fontId="3" fillId="0" borderId="11" xfId="65" applyFont="1" applyFill="1" applyBorder="1" applyAlignment="1">
      <alignment horizontal="left" vertical="center"/>
      <protection/>
    </xf>
    <xf numFmtId="0" fontId="3" fillId="0" borderId="10" xfId="65" applyFont="1" applyFill="1" applyBorder="1" applyAlignment="1">
      <alignment horizontal="left" vertical="center"/>
      <protection/>
    </xf>
    <xf numFmtId="183" fontId="3" fillId="0" borderId="10" xfId="0" applyNumberFormat="1" applyFont="1" applyFill="1" applyBorder="1" applyAlignment="1">
      <alignment horizontal="center" vertical="center"/>
    </xf>
    <xf numFmtId="0" fontId="3" fillId="0" borderId="12" xfId="65" applyFont="1" applyFill="1" applyBorder="1" applyAlignment="1">
      <alignment horizontal="left" vertical="center"/>
      <protection/>
    </xf>
    <xf numFmtId="183" fontId="3" fillId="0" borderId="12" xfId="0" applyNumberFormat="1" applyFont="1" applyFill="1" applyBorder="1" applyAlignment="1">
      <alignment horizontal="center" vertical="center"/>
    </xf>
    <xf numFmtId="0" fontId="3" fillId="0" borderId="12" xfId="65" applyFont="1" applyFill="1" applyBorder="1" applyAlignment="1">
      <alignment horizontal="center" vertical="center"/>
      <protection/>
    </xf>
    <xf numFmtId="184" fontId="9" fillId="0" borderId="10" xfId="0" applyNumberFormat="1" applyFont="1" applyFill="1" applyBorder="1" applyAlignment="1">
      <alignment horizontal="left" vertical="center" wrapText="1"/>
    </xf>
    <xf numFmtId="0" fontId="2" fillId="0" borderId="10" xfId="65" applyFont="1" applyFill="1" applyBorder="1" applyAlignment="1">
      <alignment horizontal="left" vertical="center" wrapText="1"/>
      <protection/>
    </xf>
    <xf numFmtId="181" fontId="2" fillId="0" borderId="10" xfId="65" applyNumberFormat="1" applyFont="1" applyFill="1" applyBorder="1" applyAlignment="1">
      <alignment horizontal="left" vertical="center" wrapText="1"/>
      <protection/>
    </xf>
    <xf numFmtId="0" fontId="2" fillId="0" borderId="0" xfId="0" applyFont="1" applyFill="1" applyAlignment="1">
      <alignment vertical="center" wrapText="1"/>
    </xf>
    <xf numFmtId="182" fontId="1" fillId="0" borderId="10" xfId="0" applyNumberFormat="1" applyFont="1" applyFill="1" applyBorder="1" applyAlignment="1">
      <alignment horizontal="left" vertical="center"/>
    </xf>
    <xf numFmtId="181" fontId="1" fillId="0" borderId="10" xfId="0" applyNumberFormat="1" applyFont="1" applyBorder="1" applyAlignment="1">
      <alignment shrinkToFit="1"/>
    </xf>
    <xf numFmtId="181" fontId="1" fillId="0" borderId="10" xfId="0" applyNumberFormat="1" applyFont="1" applyBorder="1" applyAlignment="1">
      <alignment vertical="center" shrinkToFit="1"/>
    </xf>
    <xf numFmtId="184" fontId="3" fillId="0" borderId="10" xfId="65" applyNumberFormat="1" applyFont="1" applyFill="1" applyBorder="1" applyAlignment="1">
      <alignment horizontal="left" vertical="center"/>
      <protection/>
    </xf>
    <xf numFmtId="181" fontId="3" fillId="0" borderId="10" xfId="65" applyNumberFormat="1" applyFont="1" applyFill="1" applyBorder="1" applyAlignment="1">
      <alignment horizontal="left" vertical="center"/>
      <protection/>
    </xf>
    <xf numFmtId="181" fontId="3" fillId="0" borderId="10" xfId="0" applyNumberFormat="1" applyFont="1" applyBorder="1" applyAlignment="1">
      <alignment vertical="center" shrinkToFit="1"/>
    </xf>
    <xf numFmtId="0" fontId="3" fillId="0" borderId="0" xfId="0" applyFont="1" applyFill="1" applyAlignment="1">
      <alignment vertical="center"/>
    </xf>
    <xf numFmtId="181" fontId="3" fillId="0" borderId="10" xfId="0" applyNumberFormat="1" applyFont="1" applyBorder="1" applyAlignment="1">
      <alignment shrinkToFit="1"/>
    </xf>
    <xf numFmtId="184" fontId="3" fillId="0" borderId="12" xfId="65" applyNumberFormat="1" applyFont="1" applyFill="1" applyBorder="1" applyAlignment="1">
      <alignment horizontal="left" vertical="center"/>
      <protection/>
    </xf>
    <xf numFmtId="181" fontId="3" fillId="0" borderId="12" xfId="65" applyNumberFormat="1" applyFont="1" applyFill="1" applyBorder="1" applyAlignment="1">
      <alignment horizontal="left" vertical="center"/>
      <protection/>
    </xf>
    <xf numFmtId="0" fontId="3" fillId="0" borderId="14" xfId="0" applyFont="1" applyFill="1" applyBorder="1" applyAlignment="1">
      <alignment vertical="center"/>
    </xf>
    <xf numFmtId="0" fontId="3" fillId="0" borderId="11" xfId="65" applyFont="1" applyFill="1" applyBorder="1" applyAlignment="1">
      <alignment horizontal="left" vertical="center" shrinkToFit="1"/>
      <protection/>
    </xf>
    <xf numFmtId="183" fontId="10" fillId="0" borderId="10" xfId="0" applyNumberFormat="1" applyFont="1" applyFill="1" applyBorder="1" applyAlignment="1">
      <alignment horizontal="center" vertical="center" wrapText="1"/>
    </xf>
    <xf numFmtId="0" fontId="3" fillId="0" borderId="10" xfId="65" applyFont="1" applyFill="1" applyBorder="1" applyAlignment="1">
      <alignment horizontal="left" vertical="center" shrinkToFit="1" readingOrder="1"/>
      <protection/>
    </xf>
    <xf numFmtId="0" fontId="11" fillId="0" borderId="10" xfId="0" applyFont="1" applyFill="1" applyBorder="1" applyAlignment="1">
      <alignment horizontal="left" vertical="center" shrinkToFit="1"/>
    </xf>
    <xf numFmtId="0" fontId="12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/>
    </xf>
    <xf numFmtId="184" fontId="12" fillId="0" borderId="10" xfId="0" applyNumberFormat="1" applyFont="1" applyFill="1" applyBorder="1" applyAlignment="1">
      <alignment horizontal="left" vertical="center"/>
    </xf>
    <xf numFmtId="0" fontId="1" fillId="0" borderId="10" xfId="65" applyFont="1" applyFill="1" applyBorder="1" applyAlignment="1">
      <alignment horizontal="left" vertical="center" wrapText="1" readingOrder="1"/>
      <protection/>
    </xf>
    <xf numFmtId="0" fontId="0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/>
    </xf>
    <xf numFmtId="181" fontId="0" fillId="0" borderId="0" xfId="0" applyNumberFormat="1" applyAlignment="1">
      <alignment horizontal="left"/>
    </xf>
    <xf numFmtId="184" fontId="0" fillId="0" borderId="0" xfId="0" applyNumberFormat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181" fontId="0" fillId="0" borderId="9" xfId="0" applyNumberFormat="1" applyFont="1" applyBorder="1" applyAlignment="1">
      <alignment horizontal="left" vertical="center"/>
    </xf>
    <xf numFmtId="184" fontId="0" fillId="0" borderId="9" xfId="0" applyNumberFormat="1" applyFont="1" applyBorder="1" applyAlignment="1">
      <alignment horizontal="left" vertical="center"/>
    </xf>
    <xf numFmtId="0" fontId="0" fillId="0" borderId="10" xfId="66" applyFont="1" applyFill="1" applyBorder="1" applyAlignment="1">
      <alignment horizontal="center" vertical="center" wrapText="1"/>
      <protection/>
    </xf>
    <xf numFmtId="18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184" fontId="0" fillId="0" borderId="10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181" fontId="0" fillId="0" borderId="10" xfId="0" applyNumberFormat="1" applyFont="1" applyBorder="1" applyAlignment="1">
      <alignment horizontal="center" vertical="center"/>
    </xf>
    <xf numFmtId="0" fontId="0" fillId="0" borderId="15" xfId="65" applyFont="1" applyFill="1" applyBorder="1" applyAlignment="1">
      <alignment horizontal="center" vertical="center" wrapText="1"/>
      <protection/>
    </xf>
    <xf numFmtId="0" fontId="0" fillId="0" borderId="10" xfId="65" applyFont="1" applyFill="1" applyBorder="1" applyAlignment="1">
      <alignment horizontal="center" vertical="center" wrapText="1"/>
      <protection/>
    </xf>
    <xf numFmtId="0" fontId="0" fillId="0" borderId="10" xfId="65" applyFont="1" applyFill="1" applyBorder="1" applyAlignment="1">
      <alignment horizontal="right" vertical="center" wrapText="1"/>
      <protection/>
    </xf>
    <xf numFmtId="185" fontId="0" fillId="0" borderId="10" xfId="0" applyNumberFormat="1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181" fontId="0" fillId="0" borderId="0" xfId="0" applyNumberFormat="1" applyAlignment="1">
      <alignment horizontal="left" vertical="center"/>
    </xf>
    <xf numFmtId="184" fontId="0" fillId="0" borderId="0" xfId="0" applyNumberFormat="1" applyAlignment="1">
      <alignment horizontal="left" vertical="center"/>
    </xf>
    <xf numFmtId="0" fontId="14" fillId="0" borderId="0" xfId="0" applyFont="1" applyBorder="1" applyAlignment="1">
      <alignment horizontal="center" vertical="center" wrapText="1"/>
    </xf>
    <xf numFmtId="181" fontId="14" fillId="0" borderId="0" xfId="0" applyNumberFormat="1" applyFont="1" applyBorder="1" applyAlignment="1">
      <alignment horizontal="center" vertical="center" wrapText="1"/>
    </xf>
    <xf numFmtId="184" fontId="0" fillId="0" borderId="10" xfId="0" applyNumberFormat="1" applyFont="1" applyBorder="1" applyAlignment="1">
      <alignment horizontal="center" vertical="center" wrapText="1"/>
    </xf>
    <xf numFmtId="0" fontId="0" fillId="0" borderId="16" xfId="65" applyFont="1" applyFill="1" applyBorder="1" applyAlignment="1">
      <alignment horizontal="center" vertical="center" wrapText="1"/>
      <protection/>
    </xf>
    <xf numFmtId="181" fontId="0" fillId="0" borderId="15" xfId="0" applyNumberFormat="1" applyFont="1" applyBorder="1" applyAlignment="1">
      <alignment horizontal="center" vertical="center"/>
    </xf>
    <xf numFmtId="184" fontId="0" fillId="0" borderId="15" xfId="0" applyNumberFormat="1" applyFont="1" applyBorder="1" applyAlignment="1">
      <alignment horizontal="center" vertical="center"/>
    </xf>
    <xf numFmtId="0" fontId="0" fillId="0" borderId="0" xfId="65" applyFont="1" applyFill="1" applyAlignment="1">
      <alignment horizontal="center" vertical="center" wrapText="1"/>
      <protection/>
    </xf>
    <xf numFmtId="181" fontId="0" fillId="0" borderId="0" xfId="0" applyNumberFormat="1" applyFont="1" applyAlignment="1">
      <alignment horizontal="center" vertical="center"/>
    </xf>
    <xf numFmtId="184" fontId="0" fillId="0" borderId="0" xfId="0" applyNumberFormat="1" applyFont="1" applyAlignment="1">
      <alignment horizontal="center" vertical="center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 1" xfId="64"/>
    <cellStyle name="常规_Sheet1" xfId="65"/>
    <cellStyle name="常规_Sheet1_1" xfId="66"/>
    <cellStyle name="样式 1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4"/>
  <sheetViews>
    <sheetView view="pageBreakPreview" zoomScaleSheetLayoutView="100" workbookViewId="0" topLeftCell="A10">
      <selection activeCell="C13" sqref="C13"/>
    </sheetView>
  </sheetViews>
  <sheetFormatPr defaultColWidth="9.00390625" defaultRowHeight="14.25"/>
  <cols>
    <col min="1" max="1" width="7.75390625" style="16" customWidth="1"/>
    <col min="2" max="2" width="22.375" style="16" customWidth="1"/>
    <col min="3" max="3" width="24.00390625" style="135" customWidth="1"/>
    <col min="4" max="4" width="24.00390625" style="136" customWidth="1"/>
    <col min="5" max="5" width="11.625" style="16" bestFit="1" customWidth="1"/>
    <col min="6" max="250" width="9.00390625" style="16" customWidth="1"/>
  </cols>
  <sheetData>
    <row r="1" ht="24.75" customHeight="1">
      <c r="A1" s="16" t="s">
        <v>0</v>
      </c>
    </row>
    <row r="2" spans="1:4" s="16" customFormat="1" ht="30.75" customHeight="1">
      <c r="A2" s="156" t="s">
        <v>1</v>
      </c>
      <c r="B2" s="156"/>
      <c r="C2" s="157"/>
      <c r="D2" s="156"/>
    </row>
    <row r="3" spans="1:4" s="132" customFormat="1" ht="30" customHeight="1">
      <c r="A3" s="138" t="s">
        <v>2</v>
      </c>
      <c r="B3" s="139"/>
      <c r="C3" s="140"/>
      <c r="D3" s="141" t="s">
        <v>3</v>
      </c>
    </row>
    <row r="4" spans="1:250" s="133" customFormat="1" ht="30" customHeight="1">
      <c r="A4" s="142" t="s">
        <v>4</v>
      </c>
      <c r="B4" s="142" t="s">
        <v>5</v>
      </c>
      <c r="C4" s="143" t="s">
        <v>6</v>
      </c>
      <c r="D4" s="158" t="s">
        <v>7</v>
      </c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</row>
    <row r="5" spans="1:250" s="133" customFormat="1" ht="30" customHeight="1">
      <c r="A5" s="142">
        <v>1</v>
      </c>
      <c r="B5" s="142" t="s">
        <v>8</v>
      </c>
      <c r="C5" s="143">
        <f>'20年一期明细'!L7</f>
        <v>9230</v>
      </c>
      <c r="D5" s="158"/>
      <c r="E5" s="132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2"/>
      <c r="HE5" s="132"/>
      <c r="HF5" s="132"/>
      <c r="HG5" s="132"/>
      <c r="HH5" s="132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2"/>
      <c r="IG5" s="132"/>
      <c r="IH5" s="132"/>
      <c r="II5" s="132"/>
      <c r="IJ5" s="132"/>
      <c r="IK5" s="132"/>
      <c r="IL5" s="132"/>
      <c r="IM5" s="132"/>
      <c r="IN5" s="132"/>
      <c r="IO5" s="132"/>
      <c r="IP5" s="132"/>
    </row>
    <row r="6" spans="1:250" s="133" customFormat="1" ht="30" customHeight="1">
      <c r="A6" s="142">
        <v>2</v>
      </c>
      <c r="B6" s="142" t="s">
        <v>9</v>
      </c>
      <c r="C6" s="143">
        <f>'20年一期明细'!L13</f>
        <v>20412.4</v>
      </c>
      <c r="D6" s="158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32"/>
      <c r="HU6" s="132"/>
      <c r="HV6" s="132"/>
      <c r="HW6" s="132"/>
      <c r="HX6" s="132"/>
      <c r="HY6" s="132"/>
      <c r="HZ6" s="132"/>
      <c r="IA6" s="132"/>
      <c r="IB6" s="132"/>
      <c r="IC6" s="132"/>
      <c r="ID6" s="132"/>
      <c r="IE6" s="132"/>
      <c r="IF6" s="132"/>
      <c r="IG6" s="132"/>
      <c r="IH6" s="132"/>
      <c r="II6" s="132"/>
      <c r="IJ6" s="132"/>
      <c r="IK6" s="132"/>
      <c r="IL6" s="132"/>
      <c r="IM6" s="132"/>
      <c r="IN6" s="132"/>
      <c r="IO6" s="132"/>
      <c r="IP6" s="132"/>
    </row>
    <row r="7" spans="1:4" s="134" customFormat="1" ht="30" customHeight="1">
      <c r="A7" s="142">
        <v>3</v>
      </c>
      <c r="B7" s="142" t="s">
        <v>10</v>
      </c>
      <c r="C7" s="147">
        <f>'20年一期明细'!L24</f>
        <v>24492.85</v>
      </c>
      <c r="D7" s="145"/>
    </row>
    <row r="8" spans="1:4" s="134" customFormat="1" ht="30" customHeight="1">
      <c r="A8" s="142">
        <v>4</v>
      </c>
      <c r="B8" s="142" t="s">
        <v>11</v>
      </c>
      <c r="C8" s="147">
        <f>'20年一期明细'!L30</f>
        <v>19470</v>
      </c>
      <c r="D8" s="145"/>
    </row>
    <row r="9" spans="1:4" s="134" customFormat="1" ht="30" customHeight="1">
      <c r="A9" s="142">
        <v>5</v>
      </c>
      <c r="B9" s="142" t="s">
        <v>12</v>
      </c>
      <c r="C9" s="147">
        <f>'20年一期明细'!L39</f>
        <v>32772.34</v>
      </c>
      <c r="D9" s="145"/>
    </row>
    <row r="10" spans="1:4" s="134" customFormat="1" ht="30" customHeight="1">
      <c r="A10" s="142">
        <v>6</v>
      </c>
      <c r="B10" s="142" t="s">
        <v>13</v>
      </c>
      <c r="C10" s="147">
        <f>'20年一期明细'!L92</f>
        <v>254235.954</v>
      </c>
      <c r="D10" s="145"/>
    </row>
    <row r="11" spans="1:4" s="134" customFormat="1" ht="30" customHeight="1">
      <c r="A11" s="142">
        <v>7</v>
      </c>
      <c r="B11" s="142" t="s">
        <v>14</v>
      </c>
      <c r="C11" s="147">
        <f>'20年一期明细'!L98</f>
        <v>38538.368</v>
      </c>
      <c r="D11" s="145"/>
    </row>
    <row r="12" spans="1:4" s="134" customFormat="1" ht="30" customHeight="1">
      <c r="A12" s="142">
        <v>8</v>
      </c>
      <c r="B12" s="142" t="s">
        <v>15</v>
      </c>
      <c r="C12" s="147">
        <f>'20年一期明细'!L105</f>
        <v>9207.7</v>
      </c>
      <c r="D12" s="145"/>
    </row>
    <row r="13" spans="1:4" s="134" customFormat="1" ht="30" customHeight="1">
      <c r="A13" s="142">
        <v>9</v>
      </c>
      <c r="B13" s="142" t="s">
        <v>16</v>
      </c>
      <c r="C13" s="147">
        <f>'20年一期明细'!L108</f>
        <v>10861.5</v>
      </c>
      <c r="D13" s="145"/>
    </row>
    <row r="14" spans="1:4" s="134" customFormat="1" ht="30" customHeight="1">
      <c r="A14" s="142">
        <v>10</v>
      </c>
      <c r="B14" s="142" t="s">
        <v>17</v>
      </c>
      <c r="C14" s="147">
        <f>'20年一期明细'!L131</f>
        <v>86831.79999999999</v>
      </c>
      <c r="D14" s="145"/>
    </row>
    <row r="15" spans="1:4" s="134" customFormat="1" ht="30" customHeight="1">
      <c r="A15" s="142">
        <v>11</v>
      </c>
      <c r="B15" s="142" t="s">
        <v>18</v>
      </c>
      <c r="C15" s="147">
        <f>'20年一期明细'!L145</f>
        <v>20859.024</v>
      </c>
      <c r="D15" s="145"/>
    </row>
    <row r="16" spans="1:4" s="134" customFormat="1" ht="30" customHeight="1">
      <c r="A16" s="142">
        <v>12</v>
      </c>
      <c r="B16" s="142" t="s">
        <v>19</v>
      </c>
      <c r="C16" s="147">
        <f>'20年一期明细'!L162</f>
        <v>84007.62</v>
      </c>
      <c r="D16" s="145"/>
    </row>
    <row r="17" spans="1:4" s="134" customFormat="1" ht="30" customHeight="1">
      <c r="A17" s="142">
        <v>13</v>
      </c>
      <c r="B17" s="142" t="s">
        <v>20</v>
      </c>
      <c r="C17" s="147">
        <f>'20年一期明细'!L195</f>
        <v>158913.1275</v>
      </c>
      <c r="D17" s="145"/>
    </row>
    <row r="18" spans="1:4" s="134" customFormat="1" ht="30" customHeight="1">
      <c r="A18" s="142">
        <v>14</v>
      </c>
      <c r="B18" s="142" t="s">
        <v>21</v>
      </c>
      <c r="C18" s="147">
        <f>'20年一期明细'!L199</f>
        <v>9251.25</v>
      </c>
      <c r="D18" s="145"/>
    </row>
    <row r="19" spans="1:4" s="134" customFormat="1" ht="30" customHeight="1">
      <c r="A19" s="142">
        <v>15</v>
      </c>
      <c r="B19" s="142" t="s">
        <v>22</v>
      </c>
      <c r="C19" s="147">
        <f>'20年一期明细'!L202</f>
        <v>9132.011999999999</v>
      </c>
      <c r="D19" s="145"/>
    </row>
    <row r="20" spans="1:4" s="134" customFormat="1" ht="30" customHeight="1">
      <c r="A20" s="142">
        <v>16</v>
      </c>
      <c r="B20" s="142" t="s">
        <v>23</v>
      </c>
      <c r="C20" s="147">
        <f>'20年一期明细'!L210</f>
        <v>12784</v>
      </c>
      <c r="D20" s="145"/>
    </row>
    <row r="21" spans="1:4" s="134" customFormat="1" ht="30" customHeight="1">
      <c r="A21" s="142">
        <v>17</v>
      </c>
      <c r="B21" s="142" t="s">
        <v>24</v>
      </c>
      <c r="C21" s="147">
        <f>'20年一期明细'!L230</f>
        <v>46636.439999999995</v>
      </c>
      <c r="D21" s="145"/>
    </row>
    <row r="22" spans="1:4" s="134" customFormat="1" ht="30" customHeight="1">
      <c r="A22" s="148"/>
      <c r="B22" s="159" t="s">
        <v>25</v>
      </c>
      <c r="C22" s="160">
        <f>SUM(C5:C21)</f>
        <v>847636.3855</v>
      </c>
      <c r="D22" s="161"/>
    </row>
    <row r="23" spans="1:4" s="134" customFormat="1" ht="30" customHeight="1">
      <c r="A23" s="162"/>
      <c r="B23" s="162"/>
      <c r="C23" s="163"/>
      <c r="D23" s="164"/>
    </row>
    <row r="24" spans="1:256" s="16" customFormat="1" ht="30" customHeight="1">
      <c r="A24" s="152" t="s">
        <v>26</v>
      </c>
      <c r="B24" s="152"/>
      <c r="C24" s="154" t="s">
        <v>27</v>
      </c>
      <c r="D24" s="155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  <c r="DY24" s="152"/>
      <c r="DZ24" s="152"/>
      <c r="EA24" s="152"/>
      <c r="EB24" s="152"/>
      <c r="EC24" s="152"/>
      <c r="ED24" s="152"/>
      <c r="EE24" s="152"/>
      <c r="EF24" s="152"/>
      <c r="EG24" s="152"/>
      <c r="EH24" s="152"/>
      <c r="EI24" s="152"/>
      <c r="EJ24" s="152"/>
      <c r="EK24" s="152"/>
      <c r="EL24" s="152"/>
      <c r="EM24" s="152"/>
      <c r="EN24" s="152"/>
      <c r="EO24" s="152"/>
      <c r="EP24" s="152"/>
      <c r="EQ24" s="152"/>
      <c r="ER24" s="152"/>
      <c r="ES24" s="152"/>
      <c r="ET24" s="152"/>
      <c r="EU24" s="152"/>
      <c r="EV24" s="152"/>
      <c r="EW24" s="152"/>
      <c r="EX24" s="152"/>
      <c r="EY24" s="152"/>
      <c r="EZ24" s="152"/>
      <c r="FA24" s="152"/>
      <c r="FB24" s="152"/>
      <c r="FC24" s="152"/>
      <c r="FD24" s="152"/>
      <c r="FE24" s="152"/>
      <c r="FF24" s="152"/>
      <c r="FG24" s="152"/>
      <c r="FH24" s="152"/>
      <c r="FI24" s="152"/>
      <c r="FJ24" s="152"/>
      <c r="FK24" s="152"/>
      <c r="FL24" s="152"/>
      <c r="FM24" s="152"/>
      <c r="FN24" s="152"/>
      <c r="FO24" s="152"/>
      <c r="FP24" s="152"/>
      <c r="FQ24" s="152"/>
      <c r="FR24" s="152"/>
      <c r="FS24" s="152"/>
      <c r="FT24" s="152"/>
      <c r="FU24" s="152"/>
      <c r="FV24" s="152"/>
      <c r="FW24" s="152"/>
      <c r="FX24" s="152"/>
      <c r="FY24" s="152"/>
      <c r="FZ24" s="152"/>
      <c r="GA24" s="152"/>
      <c r="GB24" s="152"/>
      <c r="GC24" s="152"/>
      <c r="GD24" s="152"/>
      <c r="GE24" s="152"/>
      <c r="GF24" s="152"/>
      <c r="GG24" s="152"/>
      <c r="GH24" s="152"/>
      <c r="GI24" s="152"/>
      <c r="GJ24" s="152"/>
      <c r="GK24" s="152"/>
      <c r="GL24" s="152"/>
      <c r="GM24" s="152"/>
      <c r="GN24" s="152"/>
      <c r="GO24" s="152"/>
      <c r="GP24" s="152"/>
      <c r="GQ24" s="152"/>
      <c r="GR24" s="152"/>
      <c r="GS24" s="152"/>
      <c r="GT24" s="152"/>
      <c r="GU24" s="152"/>
      <c r="GV24" s="152"/>
      <c r="GW24" s="152"/>
      <c r="GX24" s="152"/>
      <c r="GY24" s="152"/>
      <c r="GZ24" s="152"/>
      <c r="HA24" s="152"/>
      <c r="HB24" s="152"/>
      <c r="HC24" s="152"/>
      <c r="HD24" s="152"/>
      <c r="HE24" s="152"/>
      <c r="HF24" s="152"/>
      <c r="HG24" s="152"/>
      <c r="HH24" s="152"/>
      <c r="HI24" s="152"/>
      <c r="HJ24" s="152"/>
      <c r="HK24" s="152"/>
      <c r="HL24" s="152"/>
      <c r="HM24" s="152"/>
      <c r="HN24" s="152"/>
      <c r="HO24" s="152"/>
      <c r="HP24" s="152"/>
      <c r="HQ24" s="152"/>
      <c r="HR24" s="152"/>
      <c r="HS24" s="152"/>
      <c r="HT24" s="152"/>
      <c r="HU24" s="152"/>
      <c r="HV24" s="152"/>
      <c r="HW24" s="152"/>
      <c r="HX24" s="152"/>
      <c r="HY24" s="152"/>
      <c r="HZ24" s="152"/>
      <c r="IA24" s="152"/>
      <c r="IB24" s="152"/>
      <c r="IC24" s="152"/>
      <c r="ID24" s="152"/>
      <c r="IE24" s="152"/>
      <c r="IF24" s="152"/>
      <c r="IG24" s="152"/>
      <c r="IH24" s="152"/>
      <c r="II24" s="152"/>
      <c r="IJ24" s="152"/>
      <c r="IK24" s="152"/>
      <c r="IL24" s="152"/>
      <c r="IM24" s="152"/>
      <c r="IN24" s="152"/>
      <c r="IO24" s="152"/>
      <c r="IP24" s="152"/>
      <c r="IQ24"/>
      <c r="IR24"/>
      <c r="IS24"/>
      <c r="IT24"/>
      <c r="IU24"/>
      <c r="IV24"/>
    </row>
  </sheetData>
  <sheetProtection/>
  <mergeCells count="1">
    <mergeCell ref="A2:D2"/>
  </mergeCells>
  <printOptions/>
  <pageMargins left="0.75" right="0.75" top="0.8" bottom="0.61" header="0.31" footer="0.3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8"/>
  <sheetViews>
    <sheetView tabSelected="1" view="pageBreakPreview" zoomScaleSheetLayoutView="100" workbookViewId="0" topLeftCell="A1">
      <selection activeCell="G6" sqref="G6"/>
    </sheetView>
  </sheetViews>
  <sheetFormatPr defaultColWidth="9.00390625" defaultRowHeight="14.25"/>
  <cols>
    <col min="1" max="1" width="13.625" style="16" customWidth="1"/>
    <col min="2" max="2" width="20.125" style="16" customWidth="1"/>
    <col min="3" max="3" width="17.625" style="135" hidden="1" customWidth="1"/>
    <col min="4" max="4" width="28.75390625" style="136" customWidth="1"/>
    <col min="5" max="5" width="14.75390625" style="16" customWidth="1"/>
    <col min="6" max="250" width="9.00390625" style="16" customWidth="1"/>
  </cols>
  <sheetData>
    <row r="1" spans="3:256" s="16" customFormat="1" ht="18.75" customHeight="1">
      <c r="C1" s="135"/>
      <c r="D1" s="136"/>
      <c r="IQ1"/>
      <c r="IR1"/>
      <c r="IS1"/>
      <c r="IT1"/>
      <c r="IU1"/>
      <c r="IV1"/>
    </row>
    <row r="2" spans="1:5" s="16" customFormat="1" ht="33" customHeight="1">
      <c r="A2" s="137" t="s">
        <v>28</v>
      </c>
      <c r="B2" s="137"/>
      <c r="C2" s="137"/>
      <c r="D2" s="137"/>
      <c r="E2" s="137"/>
    </row>
    <row r="3" spans="1:5" s="132" customFormat="1" ht="27" customHeight="1">
      <c r="A3" s="138" t="s">
        <v>2</v>
      </c>
      <c r="B3" s="139"/>
      <c r="C3" s="140"/>
      <c r="D3" s="141"/>
      <c r="E3" s="132" t="s">
        <v>3</v>
      </c>
    </row>
    <row r="4" spans="1:250" s="133" customFormat="1" ht="27.75" customHeight="1">
      <c r="A4" s="142" t="s">
        <v>4</v>
      </c>
      <c r="B4" s="142" t="s">
        <v>5</v>
      </c>
      <c r="C4" s="143" t="s">
        <v>6</v>
      </c>
      <c r="D4" s="143" t="s">
        <v>6</v>
      </c>
      <c r="E4" s="144" t="s">
        <v>7</v>
      </c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</row>
    <row r="5" spans="1:5" s="134" customFormat="1" ht="27" customHeight="1">
      <c r="A5" s="142">
        <v>1</v>
      </c>
      <c r="B5" s="142" t="s">
        <v>8</v>
      </c>
      <c r="C5" s="143">
        <f>'20年一期明细'!L7</f>
        <v>9230</v>
      </c>
      <c r="D5" s="145">
        <v>9230</v>
      </c>
      <c r="E5" s="146"/>
    </row>
    <row r="6" spans="1:5" s="134" customFormat="1" ht="27" customHeight="1">
      <c r="A6" s="142">
        <v>2</v>
      </c>
      <c r="B6" s="142" t="s">
        <v>9</v>
      </c>
      <c r="C6" s="143">
        <f>'20年一期明细'!L13</f>
        <v>20412.4</v>
      </c>
      <c r="D6" s="145">
        <v>20412</v>
      </c>
      <c r="E6" s="146"/>
    </row>
    <row r="7" spans="1:5" s="134" customFormat="1" ht="27" customHeight="1">
      <c r="A7" s="142">
        <v>3</v>
      </c>
      <c r="B7" s="142" t="s">
        <v>10</v>
      </c>
      <c r="C7" s="147">
        <f>'20年一期明细'!L24</f>
        <v>24492.85</v>
      </c>
      <c r="D7" s="145">
        <v>24493</v>
      </c>
      <c r="E7" s="146"/>
    </row>
    <row r="8" spans="1:5" s="134" customFormat="1" ht="27" customHeight="1">
      <c r="A8" s="142">
        <v>4</v>
      </c>
      <c r="B8" s="142" t="s">
        <v>11</v>
      </c>
      <c r="C8" s="147">
        <f>'20年一期明细'!L30</f>
        <v>19470</v>
      </c>
      <c r="D8" s="145">
        <v>19470</v>
      </c>
      <c r="E8" s="146"/>
    </row>
    <row r="9" spans="1:5" s="134" customFormat="1" ht="27" customHeight="1">
      <c r="A9" s="142">
        <v>5</v>
      </c>
      <c r="B9" s="142" t="s">
        <v>12</v>
      </c>
      <c r="C9" s="147">
        <f>'20年一期明细'!L39</f>
        <v>32772.34</v>
      </c>
      <c r="D9" s="145">
        <v>32772</v>
      </c>
      <c r="E9" s="146"/>
    </row>
    <row r="10" spans="1:5" s="134" customFormat="1" ht="27" customHeight="1">
      <c r="A10" s="142">
        <v>6</v>
      </c>
      <c r="B10" s="142" t="s">
        <v>13</v>
      </c>
      <c r="C10" s="147">
        <f>'20年一期明细'!L92</f>
        <v>254235.954</v>
      </c>
      <c r="D10" s="145">
        <v>254236</v>
      </c>
      <c r="E10" s="146"/>
    </row>
    <row r="11" spans="1:5" s="134" customFormat="1" ht="27" customHeight="1">
      <c r="A11" s="142">
        <v>7</v>
      </c>
      <c r="B11" s="142" t="s">
        <v>14</v>
      </c>
      <c r="C11" s="147">
        <f>'20年一期明细'!L98</f>
        <v>38538.368</v>
      </c>
      <c r="D11" s="145">
        <v>38538</v>
      </c>
      <c r="E11" s="146"/>
    </row>
    <row r="12" spans="1:5" s="134" customFormat="1" ht="27" customHeight="1">
      <c r="A12" s="142">
        <v>8</v>
      </c>
      <c r="B12" s="142" t="s">
        <v>15</v>
      </c>
      <c r="C12" s="147">
        <f>'20年一期明细'!L105</f>
        <v>9207.7</v>
      </c>
      <c r="D12" s="145">
        <v>9208</v>
      </c>
      <c r="E12" s="146"/>
    </row>
    <row r="13" spans="1:5" s="134" customFormat="1" ht="27" customHeight="1">
      <c r="A13" s="142">
        <v>9</v>
      </c>
      <c r="B13" s="142" t="s">
        <v>16</v>
      </c>
      <c r="C13" s="147">
        <f>'20年一期明细'!L108</f>
        <v>10861.5</v>
      </c>
      <c r="D13" s="145">
        <v>10862</v>
      </c>
      <c r="E13" s="146"/>
    </row>
    <row r="14" spans="1:5" s="134" customFormat="1" ht="27" customHeight="1">
      <c r="A14" s="142">
        <v>10</v>
      </c>
      <c r="B14" s="142" t="s">
        <v>17</v>
      </c>
      <c r="C14" s="147">
        <f>'20年一期明细'!L131</f>
        <v>86831.79999999999</v>
      </c>
      <c r="D14" s="145">
        <v>86832</v>
      </c>
      <c r="E14" s="146"/>
    </row>
    <row r="15" spans="1:5" s="134" customFormat="1" ht="27" customHeight="1">
      <c r="A15" s="142">
        <v>11</v>
      </c>
      <c r="B15" s="142" t="s">
        <v>18</v>
      </c>
      <c r="C15" s="147">
        <f>'20年一期明细'!L145</f>
        <v>20859.024</v>
      </c>
      <c r="D15" s="145">
        <v>20859</v>
      </c>
      <c r="E15" s="146"/>
    </row>
    <row r="16" spans="1:5" s="134" customFormat="1" ht="27" customHeight="1">
      <c r="A16" s="142">
        <v>12</v>
      </c>
      <c r="B16" s="142" t="s">
        <v>19</v>
      </c>
      <c r="C16" s="147">
        <f>'20年一期明细'!L162</f>
        <v>84007.62</v>
      </c>
      <c r="D16" s="145">
        <v>84008</v>
      </c>
      <c r="E16" s="146"/>
    </row>
    <row r="17" spans="1:5" s="134" customFormat="1" ht="27" customHeight="1">
      <c r="A17" s="142">
        <v>13</v>
      </c>
      <c r="B17" s="142" t="s">
        <v>20</v>
      </c>
      <c r="C17" s="147">
        <f>'20年一期明细'!L195</f>
        <v>158913.1275</v>
      </c>
      <c r="D17" s="145">
        <v>158912</v>
      </c>
      <c r="E17" s="146"/>
    </row>
    <row r="18" spans="1:5" s="134" customFormat="1" ht="27" customHeight="1">
      <c r="A18" s="142">
        <v>14</v>
      </c>
      <c r="B18" s="142" t="s">
        <v>21</v>
      </c>
      <c r="C18" s="147">
        <f>'20年一期明细'!L199</f>
        <v>9251.25</v>
      </c>
      <c r="D18" s="145">
        <v>9251</v>
      </c>
      <c r="E18" s="146"/>
    </row>
    <row r="19" spans="1:5" s="134" customFormat="1" ht="27" customHeight="1">
      <c r="A19" s="142">
        <v>15</v>
      </c>
      <c r="B19" s="142" t="s">
        <v>22</v>
      </c>
      <c r="C19" s="147">
        <f>'20年一期明细'!L202</f>
        <v>9132.011999999999</v>
      </c>
      <c r="D19" s="145">
        <v>9132</v>
      </c>
      <c r="E19" s="146"/>
    </row>
    <row r="20" spans="1:5" s="134" customFormat="1" ht="27" customHeight="1">
      <c r="A20" s="142">
        <v>16</v>
      </c>
      <c r="B20" s="142" t="s">
        <v>23</v>
      </c>
      <c r="C20" s="147">
        <f>'20年一期明细'!L210</f>
        <v>12784</v>
      </c>
      <c r="D20" s="145">
        <v>12784</v>
      </c>
      <c r="E20" s="146"/>
    </row>
    <row r="21" spans="1:5" s="134" customFormat="1" ht="27" customHeight="1">
      <c r="A21" s="142">
        <v>17</v>
      </c>
      <c r="B21" s="142" t="s">
        <v>24</v>
      </c>
      <c r="C21" s="147">
        <f>'20年一期明细'!L230</f>
        <v>46636.439999999995</v>
      </c>
      <c r="D21" s="145">
        <v>46637</v>
      </c>
      <c r="E21" s="146"/>
    </row>
    <row r="22" spans="1:5" s="134" customFormat="1" ht="27" customHeight="1">
      <c r="A22" s="148"/>
      <c r="B22" s="149" t="s">
        <v>25</v>
      </c>
      <c r="C22" s="147">
        <f>SUM(C5:C21)</f>
        <v>847636.3855</v>
      </c>
      <c r="D22" s="147">
        <f>SUM(D5:D21)</f>
        <v>847636</v>
      </c>
      <c r="E22" s="146"/>
    </row>
    <row r="23" spans="1:5" s="134" customFormat="1" ht="27.75" customHeight="1">
      <c r="A23" s="149"/>
      <c r="B23" s="150" t="s">
        <v>29</v>
      </c>
      <c r="C23" s="147"/>
      <c r="D23" s="151">
        <f>D22</f>
        <v>847636</v>
      </c>
      <c r="E23" s="146"/>
    </row>
    <row r="24" spans="1:256" s="16" customFormat="1" ht="42" customHeight="1">
      <c r="A24" s="152" t="s">
        <v>30</v>
      </c>
      <c r="B24" s="153" t="s">
        <v>31</v>
      </c>
      <c r="C24" s="154" t="s">
        <v>27</v>
      </c>
      <c r="D24" s="155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  <c r="BW24" s="152"/>
      <c r="BX24" s="152"/>
      <c r="BY24" s="152"/>
      <c r="BZ24" s="152"/>
      <c r="CA24" s="152"/>
      <c r="CB24" s="152"/>
      <c r="CC24" s="152"/>
      <c r="CD24" s="152"/>
      <c r="CE24" s="152"/>
      <c r="CF24" s="152"/>
      <c r="CG24" s="152"/>
      <c r="CH24" s="152"/>
      <c r="CI24" s="152"/>
      <c r="CJ24" s="152"/>
      <c r="CK24" s="152"/>
      <c r="CL24" s="152"/>
      <c r="CM24" s="152"/>
      <c r="CN24" s="152"/>
      <c r="CO24" s="152"/>
      <c r="CP24" s="152"/>
      <c r="CQ24" s="152"/>
      <c r="CR24" s="152"/>
      <c r="CS24" s="152"/>
      <c r="CT24" s="152"/>
      <c r="CU24" s="152"/>
      <c r="CV24" s="152"/>
      <c r="CW24" s="152"/>
      <c r="CX24" s="152"/>
      <c r="CY24" s="152"/>
      <c r="CZ24" s="152"/>
      <c r="DA24" s="152"/>
      <c r="DB24" s="152"/>
      <c r="DC24" s="152"/>
      <c r="DD24" s="152"/>
      <c r="DE24" s="152"/>
      <c r="DF24" s="152"/>
      <c r="DG24" s="152"/>
      <c r="DH24" s="152"/>
      <c r="DI24" s="152"/>
      <c r="DJ24" s="152"/>
      <c r="DK24" s="152"/>
      <c r="DL24" s="152"/>
      <c r="DM24" s="152"/>
      <c r="DN24" s="152"/>
      <c r="DO24" s="152"/>
      <c r="DP24" s="152"/>
      <c r="DQ24" s="152"/>
      <c r="DR24" s="152"/>
      <c r="DS24" s="152"/>
      <c r="DT24" s="152"/>
      <c r="DU24" s="152"/>
      <c r="DV24" s="152"/>
      <c r="DW24" s="152"/>
      <c r="DX24" s="152"/>
      <c r="DY24" s="152"/>
      <c r="DZ24" s="152"/>
      <c r="EA24" s="152"/>
      <c r="EB24" s="152"/>
      <c r="EC24" s="152"/>
      <c r="ED24" s="152"/>
      <c r="EE24" s="152"/>
      <c r="EF24" s="152"/>
      <c r="EG24" s="152"/>
      <c r="EH24" s="152"/>
      <c r="EI24" s="152"/>
      <c r="EJ24" s="152"/>
      <c r="EK24" s="152"/>
      <c r="EL24" s="152"/>
      <c r="EM24" s="152"/>
      <c r="EN24" s="152"/>
      <c r="EO24" s="152"/>
      <c r="EP24" s="152"/>
      <c r="EQ24" s="152"/>
      <c r="ER24" s="152"/>
      <c r="ES24" s="152"/>
      <c r="ET24" s="152"/>
      <c r="EU24" s="152"/>
      <c r="EV24" s="152"/>
      <c r="EW24" s="152"/>
      <c r="EX24" s="152"/>
      <c r="EY24" s="152"/>
      <c r="EZ24" s="152"/>
      <c r="FA24" s="152"/>
      <c r="FB24" s="152"/>
      <c r="FC24" s="152"/>
      <c r="FD24" s="152"/>
      <c r="FE24" s="152"/>
      <c r="FF24" s="152"/>
      <c r="FG24" s="152"/>
      <c r="FH24" s="152"/>
      <c r="FI24" s="152"/>
      <c r="FJ24" s="152"/>
      <c r="FK24" s="152"/>
      <c r="FL24" s="152"/>
      <c r="FM24" s="152"/>
      <c r="FN24" s="152"/>
      <c r="FO24" s="152"/>
      <c r="FP24" s="152"/>
      <c r="FQ24" s="152"/>
      <c r="FR24" s="152"/>
      <c r="FS24" s="152"/>
      <c r="FT24" s="152"/>
      <c r="FU24" s="152"/>
      <c r="FV24" s="152"/>
      <c r="FW24" s="152"/>
      <c r="FX24" s="152"/>
      <c r="FY24" s="152"/>
      <c r="FZ24" s="152"/>
      <c r="GA24" s="152"/>
      <c r="GB24" s="152"/>
      <c r="GC24" s="152"/>
      <c r="GD24" s="152"/>
      <c r="GE24" s="152"/>
      <c r="GF24" s="152"/>
      <c r="GG24" s="152"/>
      <c r="GH24" s="152"/>
      <c r="GI24" s="152"/>
      <c r="GJ24" s="152"/>
      <c r="GK24" s="152"/>
      <c r="GL24" s="152"/>
      <c r="GM24" s="152"/>
      <c r="GN24" s="152"/>
      <c r="GO24" s="152"/>
      <c r="GP24" s="152"/>
      <c r="GQ24" s="152"/>
      <c r="GR24" s="152"/>
      <c r="GS24" s="152"/>
      <c r="GT24" s="152"/>
      <c r="GU24" s="152"/>
      <c r="GV24" s="152"/>
      <c r="GW24" s="152"/>
      <c r="GX24" s="152"/>
      <c r="GY24" s="152"/>
      <c r="GZ24" s="152"/>
      <c r="HA24" s="152"/>
      <c r="HB24" s="152"/>
      <c r="HC24" s="152"/>
      <c r="HD24" s="152"/>
      <c r="HE24" s="152"/>
      <c r="HF24" s="152"/>
      <c r="HG24" s="152"/>
      <c r="HH24" s="152"/>
      <c r="HI24" s="152"/>
      <c r="HJ24" s="152"/>
      <c r="HK24" s="152"/>
      <c r="HL24" s="152"/>
      <c r="HM24" s="152"/>
      <c r="HN24" s="152"/>
      <c r="HO24" s="152"/>
      <c r="HP24" s="152"/>
      <c r="HQ24" s="152"/>
      <c r="HR24" s="152"/>
      <c r="HS24" s="152"/>
      <c r="HT24" s="152"/>
      <c r="HU24" s="152"/>
      <c r="HV24" s="152"/>
      <c r="HW24" s="152"/>
      <c r="HX24" s="152"/>
      <c r="HY24" s="152"/>
      <c r="HZ24" s="152"/>
      <c r="IA24" s="152"/>
      <c r="IB24" s="152"/>
      <c r="IC24" s="152"/>
      <c r="ID24" s="152"/>
      <c r="IE24" s="152"/>
      <c r="IF24" s="152"/>
      <c r="IG24" s="152"/>
      <c r="IH24" s="152"/>
      <c r="II24" s="152"/>
      <c r="IJ24" s="152"/>
      <c r="IK24" s="152"/>
      <c r="IL24" s="152"/>
      <c r="IM24" s="152"/>
      <c r="IN24" s="152"/>
      <c r="IO24" s="152"/>
      <c r="IP24" s="152"/>
      <c r="IQ24"/>
      <c r="IR24"/>
      <c r="IS24"/>
      <c r="IT24"/>
      <c r="IU24"/>
      <c r="IV24"/>
    </row>
    <row r="25" spans="3:256" s="16" customFormat="1" ht="14.25">
      <c r="C25" s="135"/>
      <c r="D25" s="136"/>
      <c r="IQ25"/>
      <c r="IR25"/>
      <c r="IS25"/>
      <c r="IT25"/>
      <c r="IU25"/>
      <c r="IV25"/>
    </row>
    <row r="26" spans="3:256" s="16" customFormat="1" ht="14.25">
      <c r="C26" s="135"/>
      <c r="D26" s="136"/>
      <c r="IQ26"/>
      <c r="IR26"/>
      <c r="IS26"/>
      <c r="IT26"/>
      <c r="IU26"/>
      <c r="IV26"/>
    </row>
    <row r="27" spans="3:256" s="16" customFormat="1" ht="14.25">
      <c r="C27" s="135"/>
      <c r="D27" s="136"/>
      <c r="IQ27"/>
      <c r="IR27"/>
      <c r="IS27"/>
      <c r="IT27"/>
      <c r="IU27"/>
      <c r="IV27"/>
    </row>
    <row r="28" spans="3:256" s="16" customFormat="1" ht="14.25">
      <c r="C28" s="135"/>
      <c r="D28" s="136"/>
      <c r="IQ28"/>
      <c r="IR28"/>
      <c r="IS28"/>
      <c r="IT28"/>
      <c r="IU28"/>
      <c r="IV28"/>
    </row>
    <row r="29" spans="3:256" s="16" customFormat="1" ht="14.25">
      <c r="C29" s="135"/>
      <c r="D29" s="136"/>
      <c r="IQ29"/>
      <c r="IR29"/>
      <c r="IS29"/>
      <c r="IT29"/>
      <c r="IU29"/>
      <c r="IV29"/>
    </row>
    <row r="30" spans="3:256" s="16" customFormat="1" ht="14.25">
      <c r="C30" s="135"/>
      <c r="D30" s="136"/>
      <c r="IQ30"/>
      <c r="IR30"/>
      <c r="IS30"/>
      <c r="IT30"/>
      <c r="IU30"/>
      <c r="IV30"/>
    </row>
    <row r="31" spans="3:256" s="16" customFormat="1" ht="14.25">
      <c r="C31" s="135"/>
      <c r="D31" s="136"/>
      <c r="IQ31"/>
      <c r="IR31"/>
      <c r="IS31"/>
      <c r="IT31"/>
      <c r="IU31"/>
      <c r="IV31"/>
    </row>
    <row r="32" spans="3:256" s="16" customFormat="1" ht="14.25">
      <c r="C32" s="135"/>
      <c r="D32" s="136"/>
      <c r="IQ32"/>
      <c r="IR32"/>
      <c r="IS32"/>
      <c r="IT32"/>
      <c r="IU32"/>
      <c r="IV32"/>
    </row>
    <row r="33" spans="3:256" s="16" customFormat="1" ht="14.25">
      <c r="C33" s="135"/>
      <c r="D33" s="136"/>
      <c r="IQ33"/>
      <c r="IR33"/>
      <c r="IS33"/>
      <c r="IT33"/>
      <c r="IU33"/>
      <c r="IV33"/>
    </row>
    <row r="34" spans="3:256" s="16" customFormat="1" ht="14.25">
      <c r="C34" s="135"/>
      <c r="D34" s="136"/>
      <c r="IQ34"/>
      <c r="IR34"/>
      <c r="IS34"/>
      <c r="IT34"/>
      <c r="IU34"/>
      <c r="IV34"/>
    </row>
    <row r="35" spans="3:256" s="16" customFormat="1" ht="14.25">
      <c r="C35" s="135"/>
      <c r="D35" s="136"/>
      <c r="IQ35"/>
      <c r="IR35"/>
      <c r="IS35"/>
      <c r="IT35"/>
      <c r="IU35"/>
      <c r="IV35"/>
    </row>
    <row r="36" spans="3:256" s="16" customFormat="1" ht="14.25">
      <c r="C36" s="135"/>
      <c r="D36" s="136"/>
      <c r="IQ36"/>
      <c r="IR36"/>
      <c r="IS36"/>
      <c r="IT36"/>
      <c r="IU36"/>
      <c r="IV36"/>
    </row>
    <row r="37" spans="3:256" s="16" customFormat="1" ht="14.25">
      <c r="C37" s="135"/>
      <c r="D37" s="136"/>
      <c r="IQ37"/>
      <c r="IR37"/>
      <c r="IS37"/>
      <c r="IT37"/>
      <c r="IU37"/>
      <c r="IV37"/>
    </row>
    <row r="38" spans="3:256" s="16" customFormat="1" ht="14.25">
      <c r="C38" s="135"/>
      <c r="D38" s="136"/>
      <c r="IQ38"/>
      <c r="IR38"/>
      <c r="IS38"/>
      <c r="IT38"/>
      <c r="IU38"/>
      <c r="IV38"/>
    </row>
  </sheetData>
  <sheetProtection/>
  <mergeCells count="1">
    <mergeCell ref="A2:E2"/>
  </mergeCells>
  <printOptions/>
  <pageMargins left="0.75" right="0.75" top="1" bottom="1" header="0.51" footer="0.5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26"/>
  <sheetViews>
    <sheetView view="pageBreakPreview" zoomScaleSheetLayoutView="100" workbookViewId="0" topLeftCell="A1">
      <pane ySplit="4" topLeftCell="A5" activePane="bottomLeft" state="frozen"/>
      <selection pane="bottomLeft" activeCell="Q6" sqref="Q6"/>
    </sheetView>
  </sheetViews>
  <sheetFormatPr defaultColWidth="9.00390625" defaultRowHeight="14.25"/>
  <cols>
    <col min="1" max="1" width="3.25390625" style="1" customWidth="1"/>
    <col min="2" max="2" width="7.875" style="10" customWidth="1"/>
    <col min="3" max="3" width="10.75390625" style="11" customWidth="1"/>
    <col min="4" max="4" width="7.625" style="12" customWidth="1"/>
    <col min="5" max="5" width="8.875" style="13" customWidth="1"/>
    <col min="6" max="6" width="5.00390625" style="13" customWidth="1"/>
    <col min="7" max="7" width="4.75390625" style="14" customWidth="1"/>
    <col min="8" max="8" width="6.125" style="14" customWidth="1"/>
    <col min="9" max="9" width="6.375" style="13" customWidth="1"/>
    <col min="10" max="10" width="2.875" style="13" customWidth="1"/>
    <col min="11" max="11" width="4.875" style="13" customWidth="1"/>
    <col min="12" max="12" width="7.25390625" style="1" customWidth="1"/>
    <col min="13" max="13" width="6.75390625" style="15" customWidth="1"/>
    <col min="14" max="14" width="6.25390625" style="1" customWidth="1"/>
    <col min="15" max="15" width="9.00390625" style="1" customWidth="1"/>
    <col min="16" max="16" width="6.375" style="1" customWidth="1"/>
    <col min="17" max="17" width="9.00390625" style="1" customWidth="1"/>
    <col min="18" max="18" width="3.75390625" style="1" customWidth="1"/>
    <col min="19" max="19" width="4.375" style="1" customWidth="1"/>
    <col min="20" max="20" width="4.00390625" style="1" customWidth="1"/>
    <col min="21" max="21" width="5.50390625" style="1" customWidth="1"/>
    <col min="22" max="22" width="3.50390625" style="1" customWidth="1"/>
    <col min="23" max="23" width="1.12109375" style="1" hidden="1" customWidth="1"/>
    <col min="24" max="24" width="8.625" style="1" customWidth="1"/>
    <col min="25" max="241" width="9.00390625" style="1" customWidth="1"/>
  </cols>
  <sheetData>
    <row r="1" spans="1:256" s="1" customFormat="1" ht="24.75" customHeight="1">
      <c r="A1" s="16" t="s">
        <v>32</v>
      </c>
      <c r="B1" s="10"/>
      <c r="D1" s="12"/>
      <c r="E1" s="13"/>
      <c r="F1" s="13"/>
      <c r="G1" s="14"/>
      <c r="H1" s="14"/>
      <c r="I1" s="13"/>
      <c r="J1" s="13"/>
      <c r="K1" s="13"/>
      <c r="M1" s="15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13" s="1" customFormat="1" ht="34.5" customHeight="1">
      <c r="A2" s="17" t="s">
        <v>33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67"/>
    </row>
    <row r="3" spans="1:13" s="1" customFormat="1" ht="15.75" customHeight="1">
      <c r="A3" s="18" t="s">
        <v>34</v>
      </c>
      <c r="B3" s="19"/>
      <c r="C3" s="18"/>
      <c r="D3" s="18"/>
      <c r="E3" s="18"/>
      <c r="F3" s="18"/>
      <c r="G3" s="20"/>
      <c r="H3" s="20"/>
      <c r="I3" s="20"/>
      <c r="J3" s="20"/>
      <c r="K3" s="20"/>
      <c r="L3" s="20"/>
      <c r="M3" s="15"/>
    </row>
    <row r="4" spans="1:13" s="2" customFormat="1" ht="27" customHeight="1">
      <c r="A4" s="21" t="s">
        <v>4</v>
      </c>
      <c r="B4" s="22" t="s">
        <v>35</v>
      </c>
      <c r="C4" s="23" t="s">
        <v>36</v>
      </c>
      <c r="D4" s="24" t="s">
        <v>37</v>
      </c>
      <c r="E4" s="23" t="s">
        <v>38</v>
      </c>
      <c r="F4" s="25" t="s">
        <v>39</v>
      </c>
      <c r="G4" s="26" t="s">
        <v>40</v>
      </c>
      <c r="H4" s="27" t="s">
        <v>41</v>
      </c>
      <c r="I4" s="68" t="s">
        <v>42</v>
      </c>
      <c r="J4" s="69" t="s">
        <v>43</v>
      </c>
      <c r="K4" s="69" t="s">
        <v>44</v>
      </c>
      <c r="L4" s="70" t="s">
        <v>45</v>
      </c>
      <c r="M4" s="71" t="s">
        <v>7</v>
      </c>
    </row>
    <row r="5" spans="1:13" s="2" customFormat="1" ht="19.5" customHeight="1">
      <c r="A5" s="21"/>
      <c r="B5" s="22"/>
      <c r="C5" s="23" t="s">
        <v>46</v>
      </c>
      <c r="D5" s="24"/>
      <c r="E5" s="23"/>
      <c r="F5" s="25"/>
      <c r="G5" s="26"/>
      <c r="H5" s="27"/>
      <c r="I5" s="68"/>
      <c r="J5" s="69"/>
      <c r="K5" s="69"/>
      <c r="L5" s="72">
        <f>SUM(L6:L230)/2</f>
        <v>847636.3854999997</v>
      </c>
      <c r="M5" s="71"/>
    </row>
    <row r="6" spans="1:13" s="3" customFormat="1" ht="19.5" customHeight="1">
      <c r="A6" s="28"/>
      <c r="B6" s="29" t="s">
        <v>8</v>
      </c>
      <c r="C6" s="30" t="s">
        <v>47</v>
      </c>
      <c r="D6" s="31"/>
      <c r="E6" s="32" t="s">
        <v>48</v>
      </c>
      <c r="F6" s="33"/>
      <c r="G6" s="34"/>
      <c r="H6" s="35"/>
      <c r="I6" s="72">
        <v>13</v>
      </c>
      <c r="J6" s="33" t="s">
        <v>49</v>
      </c>
      <c r="K6" s="33">
        <v>710</v>
      </c>
      <c r="L6" s="73">
        <f>I6*K6</f>
        <v>9230</v>
      </c>
      <c r="M6" s="74"/>
    </row>
    <row r="7" spans="1:13" s="4" customFormat="1" ht="19.5" customHeight="1">
      <c r="A7" s="36"/>
      <c r="B7" s="37" t="s">
        <v>50</v>
      </c>
      <c r="C7" s="37"/>
      <c r="D7" s="38"/>
      <c r="E7" s="37"/>
      <c r="F7" s="39"/>
      <c r="G7" s="40"/>
      <c r="H7" s="36"/>
      <c r="I7" s="75"/>
      <c r="J7" s="39"/>
      <c r="K7" s="39"/>
      <c r="L7" s="75">
        <f>SUM(L6:L6)</f>
        <v>9230</v>
      </c>
      <c r="M7" s="76"/>
    </row>
    <row r="8" spans="1:13" s="3" customFormat="1" ht="19.5" customHeight="1">
      <c r="A8" s="28"/>
      <c r="B8" s="41" t="s">
        <v>9</v>
      </c>
      <c r="C8" s="30" t="s">
        <v>51</v>
      </c>
      <c r="D8" s="42">
        <v>3200</v>
      </c>
      <c r="E8" s="43" t="s">
        <v>52</v>
      </c>
      <c r="F8" s="33">
        <v>12.5</v>
      </c>
      <c r="G8" s="34">
        <f>(0.6+0.125*H8)</f>
        <v>1</v>
      </c>
      <c r="H8" s="35">
        <v>3.2</v>
      </c>
      <c r="I8" s="77">
        <f>F8*G8*H8</f>
        <v>40</v>
      </c>
      <c r="J8" s="33" t="s">
        <v>53</v>
      </c>
      <c r="K8" s="33">
        <v>230</v>
      </c>
      <c r="L8" s="73">
        <f>I8*K8</f>
        <v>9200</v>
      </c>
      <c r="M8" s="74"/>
    </row>
    <row r="9" spans="1:13" s="3" customFormat="1" ht="19.5" customHeight="1">
      <c r="A9" s="28"/>
      <c r="B9" s="41" t="s">
        <v>9</v>
      </c>
      <c r="C9" s="30" t="s">
        <v>51</v>
      </c>
      <c r="D9" s="42">
        <v>3200</v>
      </c>
      <c r="E9" s="43" t="s">
        <v>54</v>
      </c>
      <c r="F9" s="33">
        <v>12</v>
      </c>
      <c r="G9" s="34">
        <v>0.8</v>
      </c>
      <c r="H9" s="35">
        <v>2</v>
      </c>
      <c r="I9" s="77">
        <f>F9*G9*H9</f>
        <v>19.200000000000003</v>
      </c>
      <c r="J9" s="33" t="s">
        <v>53</v>
      </c>
      <c r="K9" s="33">
        <v>380</v>
      </c>
      <c r="L9" s="73">
        <f>I9*K9</f>
        <v>7296.000000000001</v>
      </c>
      <c r="M9" s="74"/>
    </row>
    <row r="10" spans="1:13" s="3" customFormat="1" ht="19.5" customHeight="1">
      <c r="A10" s="28"/>
      <c r="B10" s="41" t="s">
        <v>9</v>
      </c>
      <c r="C10" s="30" t="s">
        <v>51</v>
      </c>
      <c r="D10" s="42">
        <v>3200</v>
      </c>
      <c r="E10" s="44" t="s">
        <v>55</v>
      </c>
      <c r="F10" s="33">
        <v>14</v>
      </c>
      <c r="G10" s="34">
        <v>4</v>
      </c>
      <c r="H10" s="35">
        <v>2.5</v>
      </c>
      <c r="I10" s="77">
        <f>F10*G10*H10</f>
        <v>140</v>
      </c>
      <c r="J10" s="33" t="s">
        <v>53</v>
      </c>
      <c r="K10" s="33">
        <v>21</v>
      </c>
      <c r="L10" s="73">
        <f>I10*K10</f>
        <v>2940</v>
      </c>
      <c r="M10" s="78"/>
    </row>
    <row r="11" spans="1:13" s="3" customFormat="1" ht="19.5" customHeight="1">
      <c r="A11" s="28"/>
      <c r="B11" s="41" t="s">
        <v>9</v>
      </c>
      <c r="C11" s="30" t="s">
        <v>51</v>
      </c>
      <c r="D11" s="42">
        <v>3200</v>
      </c>
      <c r="E11" s="43" t="s">
        <v>56</v>
      </c>
      <c r="F11" s="45">
        <v>16</v>
      </c>
      <c r="G11" s="46"/>
      <c r="H11" s="47"/>
      <c r="I11" s="79">
        <f>F11</f>
        <v>16</v>
      </c>
      <c r="J11" s="45" t="s">
        <v>57</v>
      </c>
      <c r="K11" s="45">
        <v>50</v>
      </c>
      <c r="L11" s="80">
        <f>I11*K11</f>
        <v>800</v>
      </c>
      <c r="M11" s="78"/>
    </row>
    <row r="12" spans="1:13" s="3" customFormat="1" ht="19.5" customHeight="1">
      <c r="A12" s="28"/>
      <c r="B12" s="41" t="s">
        <v>9</v>
      </c>
      <c r="C12" s="30" t="s">
        <v>51</v>
      </c>
      <c r="D12" s="42">
        <v>3200</v>
      </c>
      <c r="E12" s="44" t="s">
        <v>58</v>
      </c>
      <c r="F12" s="33">
        <v>14</v>
      </c>
      <c r="G12" s="34">
        <v>0.6</v>
      </c>
      <c r="H12" s="35"/>
      <c r="I12" s="77">
        <f>F12*G12</f>
        <v>8.4</v>
      </c>
      <c r="J12" s="33" t="s">
        <v>59</v>
      </c>
      <c r="K12" s="33">
        <v>21</v>
      </c>
      <c r="L12" s="73">
        <f>I12*K12</f>
        <v>176.4</v>
      </c>
      <c r="M12" s="78"/>
    </row>
    <row r="13" spans="1:13" s="4" customFormat="1" ht="19.5" customHeight="1">
      <c r="A13" s="36"/>
      <c r="B13" s="37" t="s">
        <v>50</v>
      </c>
      <c r="C13" s="37"/>
      <c r="D13" s="38"/>
      <c r="E13" s="37"/>
      <c r="F13" s="39"/>
      <c r="G13" s="40"/>
      <c r="H13" s="36"/>
      <c r="I13" s="75"/>
      <c r="J13" s="39"/>
      <c r="K13" s="39"/>
      <c r="L13" s="75">
        <f>SUM(L8:L12)</f>
        <v>20412.4</v>
      </c>
      <c r="M13" s="76"/>
    </row>
    <row r="14" spans="1:13" s="3" customFormat="1" ht="19.5" customHeight="1">
      <c r="A14" s="28"/>
      <c r="B14" s="48" t="s">
        <v>10</v>
      </c>
      <c r="C14" s="30" t="s">
        <v>60</v>
      </c>
      <c r="D14" s="42">
        <v>4800</v>
      </c>
      <c r="E14" s="43" t="s">
        <v>61</v>
      </c>
      <c r="F14" s="33">
        <v>11</v>
      </c>
      <c r="G14" s="34">
        <v>0.7</v>
      </c>
      <c r="H14" s="35">
        <v>3.5</v>
      </c>
      <c r="I14" s="77">
        <f aca="true" t="shared" si="0" ref="I14:I21">F14*G14*H14</f>
        <v>26.949999999999996</v>
      </c>
      <c r="J14" s="33" t="s">
        <v>53</v>
      </c>
      <c r="K14" s="33">
        <v>440</v>
      </c>
      <c r="L14" s="73">
        <f aca="true" t="shared" si="1" ref="L14:L23">I14*K14</f>
        <v>11857.999999999998</v>
      </c>
      <c r="M14" s="74"/>
    </row>
    <row r="15" spans="1:13" s="3" customFormat="1" ht="19.5" customHeight="1">
      <c r="A15" s="28"/>
      <c r="B15" s="48" t="s">
        <v>10</v>
      </c>
      <c r="C15" s="30" t="s">
        <v>60</v>
      </c>
      <c r="D15" s="42">
        <v>4800</v>
      </c>
      <c r="E15" s="49" t="s">
        <v>62</v>
      </c>
      <c r="F15" s="50">
        <v>13</v>
      </c>
      <c r="G15" s="34">
        <v>0.5</v>
      </c>
      <c r="H15" s="51">
        <v>0.6</v>
      </c>
      <c r="I15" s="77">
        <f t="shared" si="0"/>
        <v>3.9</v>
      </c>
      <c r="J15" s="33" t="s">
        <v>53</v>
      </c>
      <c r="K15" s="33">
        <v>380</v>
      </c>
      <c r="L15" s="73">
        <f t="shared" si="1"/>
        <v>1482</v>
      </c>
      <c r="M15" s="74"/>
    </row>
    <row r="16" spans="1:13" s="3" customFormat="1" ht="19.5" customHeight="1">
      <c r="A16" s="28"/>
      <c r="B16" s="48" t="s">
        <v>10</v>
      </c>
      <c r="C16" s="30" t="s">
        <v>60</v>
      </c>
      <c r="D16" s="42">
        <v>4800</v>
      </c>
      <c r="E16" s="43" t="s">
        <v>55</v>
      </c>
      <c r="F16" s="33">
        <v>11</v>
      </c>
      <c r="G16" s="34">
        <v>2.5</v>
      </c>
      <c r="H16" s="35">
        <v>2.5</v>
      </c>
      <c r="I16" s="77">
        <f t="shared" si="0"/>
        <v>68.75</v>
      </c>
      <c r="J16" s="33" t="s">
        <v>53</v>
      </c>
      <c r="K16" s="33">
        <v>21</v>
      </c>
      <c r="L16" s="73">
        <f t="shared" si="1"/>
        <v>1443.75</v>
      </c>
      <c r="M16" s="78"/>
    </row>
    <row r="17" spans="1:13" s="3" customFormat="1" ht="19.5" customHeight="1">
      <c r="A17" s="28"/>
      <c r="B17" s="48" t="s">
        <v>10</v>
      </c>
      <c r="C17" s="30" t="s">
        <v>63</v>
      </c>
      <c r="D17" s="42">
        <v>500</v>
      </c>
      <c r="E17" s="49" t="s">
        <v>64</v>
      </c>
      <c r="F17" s="33">
        <v>20</v>
      </c>
      <c r="G17" s="34">
        <v>5</v>
      </c>
      <c r="H17" s="35">
        <v>0.6</v>
      </c>
      <c r="I17" s="77">
        <f t="shared" si="0"/>
        <v>60</v>
      </c>
      <c r="J17" s="33" t="s">
        <v>53</v>
      </c>
      <c r="K17" s="33">
        <v>23</v>
      </c>
      <c r="L17" s="73">
        <f t="shared" si="1"/>
        <v>1380</v>
      </c>
      <c r="M17" s="78"/>
    </row>
    <row r="18" spans="1:13" s="3" customFormat="1" ht="19.5" customHeight="1">
      <c r="A18" s="28"/>
      <c r="B18" s="48" t="s">
        <v>10</v>
      </c>
      <c r="C18" s="30" t="s">
        <v>60</v>
      </c>
      <c r="D18" s="42">
        <v>4200</v>
      </c>
      <c r="E18" s="49" t="s">
        <v>65</v>
      </c>
      <c r="F18" s="33">
        <v>7</v>
      </c>
      <c r="G18" s="34">
        <v>1.5</v>
      </c>
      <c r="H18" s="35">
        <v>1.4</v>
      </c>
      <c r="I18" s="77">
        <f t="shared" si="0"/>
        <v>14.7</v>
      </c>
      <c r="J18" s="33" t="s">
        <v>53</v>
      </c>
      <c r="K18" s="33">
        <v>58</v>
      </c>
      <c r="L18" s="73">
        <f t="shared" si="1"/>
        <v>852.5999999999999</v>
      </c>
      <c r="M18" s="78"/>
    </row>
    <row r="19" spans="1:13" s="3" customFormat="1" ht="19.5" customHeight="1">
      <c r="A19" s="28"/>
      <c r="B19" s="29" t="s">
        <v>10</v>
      </c>
      <c r="C19" s="30" t="s">
        <v>66</v>
      </c>
      <c r="D19" s="42">
        <v>4800</v>
      </c>
      <c r="E19" s="52" t="s">
        <v>64</v>
      </c>
      <c r="F19" s="33">
        <v>12</v>
      </c>
      <c r="G19" s="34">
        <v>2</v>
      </c>
      <c r="H19" s="35">
        <v>2</v>
      </c>
      <c r="I19" s="77">
        <f t="shared" si="0"/>
        <v>48</v>
      </c>
      <c r="J19" s="33" t="s">
        <v>53</v>
      </c>
      <c r="K19" s="33">
        <v>23</v>
      </c>
      <c r="L19" s="73">
        <f t="shared" si="1"/>
        <v>1104</v>
      </c>
      <c r="M19" s="78"/>
    </row>
    <row r="20" spans="1:13" s="3" customFormat="1" ht="19.5" customHeight="1">
      <c r="A20" s="28"/>
      <c r="B20" s="29" t="s">
        <v>10</v>
      </c>
      <c r="C20" s="30" t="s">
        <v>66</v>
      </c>
      <c r="D20" s="42">
        <v>5100</v>
      </c>
      <c r="E20" s="52" t="s">
        <v>64</v>
      </c>
      <c r="F20" s="33">
        <v>8</v>
      </c>
      <c r="G20" s="34">
        <v>2</v>
      </c>
      <c r="H20" s="35">
        <v>1</v>
      </c>
      <c r="I20" s="77">
        <f t="shared" si="0"/>
        <v>16</v>
      </c>
      <c r="J20" s="33" t="s">
        <v>53</v>
      </c>
      <c r="K20" s="33">
        <v>23</v>
      </c>
      <c r="L20" s="73">
        <f t="shared" si="1"/>
        <v>368</v>
      </c>
      <c r="M20" s="78"/>
    </row>
    <row r="21" spans="1:13" s="3" customFormat="1" ht="19.5" customHeight="1">
      <c r="A21" s="28"/>
      <c r="B21" s="29" t="s">
        <v>10</v>
      </c>
      <c r="C21" s="30" t="s">
        <v>66</v>
      </c>
      <c r="D21" s="42">
        <v>5300</v>
      </c>
      <c r="E21" s="52" t="s">
        <v>64</v>
      </c>
      <c r="F21" s="33">
        <v>15</v>
      </c>
      <c r="G21" s="34">
        <v>1.5</v>
      </c>
      <c r="H21" s="35">
        <v>1</v>
      </c>
      <c r="I21" s="77">
        <f t="shared" si="0"/>
        <v>22.5</v>
      </c>
      <c r="J21" s="33" t="s">
        <v>53</v>
      </c>
      <c r="K21" s="33">
        <v>23</v>
      </c>
      <c r="L21" s="73">
        <f t="shared" si="1"/>
        <v>517.5</v>
      </c>
      <c r="M21" s="78"/>
    </row>
    <row r="22" spans="1:13" s="3" customFormat="1" ht="19.5" customHeight="1">
      <c r="A22" s="28"/>
      <c r="B22" s="29" t="s">
        <v>10</v>
      </c>
      <c r="C22" s="30" t="s">
        <v>60</v>
      </c>
      <c r="D22" s="42">
        <v>1100</v>
      </c>
      <c r="E22" s="53" t="s">
        <v>67</v>
      </c>
      <c r="F22" s="54"/>
      <c r="G22" s="55"/>
      <c r="H22" s="55"/>
      <c r="I22" s="81">
        <v>3</v>
      </c>
      <c r="J22" s="33" t="s">
        <v>68</v>
      </c>
      <c r="K22" s="54">
        <v>173</v>
      </c>
      <c r="L22" s="73">
        <f t="shared" si="1"/>
        <v>519</v>
      </c>
      <c r="M22" s="78"/>
    </row>
    <row r="23" spans="1:13" s="3" customFormat="1" ht="19.5" customHeight="1">
      <c r="A23" s="28"/>
      <c r="B23" s="29" t="s">
        <v>10</v>
      </c>
      <c r="C23" s="30" t="s">
        <v>63</v>
      </c>
      <c r="D23" s="42">
        <v>6300</v>
      </c>
      <c r="E23" s="52" t="s">
        <v>64</v>
      </c>
      <c r="F23" s="33">
        <v>12</v>
      </c>
      <c r="G23" s="34">
        <v>3</v>
      </c>
      <c r="H23" s="35">
        <v>6</v>
      </c>
      <c r="I23" s="77">
        <f>F23*G23*H23</f>
        <v>216</v>
      </c>
      <c r="J23" s="33" t="s">
        <v>53</v>
      </c>
      <c r="K23" s="33">
        <v>23</v>
      </c>
      <c r="L23" s="73">
        <f t="shared" si="1"/>
        <v>4968</v>
      </c>
      <c r="M23" s="78"/>
    </row>
    <row r="24" spans="1:13" s="4" customFormat="1" ht="19.5" customHeight="1">
      <c r="A24" s="36"/>
      <c r="B24" s="37" t="s">
        <v>50</v>
      </c>
      <c r="C24" s="37"/>
      <c r="D24" s="38"/>
      <c r="E24" s="37"/>
      <c r="F24" s="39"/>
      <c r="G24" s="40"/>
      <c r="H24" s="36"/>
      <c r="I24" s="75"/>
      <c r="J24" s="39"/>
      <c r="K24" s="39"/>
      <c r="L24" s="75">
        <f>SUM(L14:L23)</f>
        <v>24492.85</v>
      </c>
      <c r="M24" s="76"/>
    </row>
    <row r="25" spans="1:241" s="5" customFormat="1" ht="19.5" customHeight="1">
      <c r="A25" s="56"/>
      <c r="B25" s="57" t="s">
        <v>11</v>
      </c>
      <c r="C25" s="58" t="s">
        <v>69</v>
      </c>
      <c r="D25" s="59">
        <v>4900</v>
      </c>
      <c r="E25" s="60" t="s">
        <v>70</v>
      </c>
      <c r="F25" s="61">
        <v>12</v>
      </c>
      <c r="G25" s="62">
        <f>(0.6+0.15*H25)</f>
        <v>1.35</v>
      </c>
      <c r="H25" s="63">
        <v>5</v>
      </c>
      <c r="I25" s="82">
        <f>F25*G25*H25</f>
        <v>81.00000000000001</v>
      </c>
      <c r="J25" s="61" t="s">
        <v>53</v>
      </c>
      <c r="K25" s="61">
        <v>160</v>
      </c>
      <c r="L25" s="83">
        <f>I25*K25</f>
        <v>12960.000000000002</v>
      </c>
      <c r="M25" s="84" t="s">
        <v>71</v>
      </c>
      <c r="N25" s="2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  <c r="DK25" s="85"/>
      <c r="DL25" s="85"/>
      <c r="DM25" s="85"/>
      <c r="DN25" s="85"/>
      <c r="DO25" s="85"/>
      <c r="DP25" s="85"/>
      <c r="DQ25" s="85"/>
      <c r="DR25" s="85"/>
      <c r="DS25" s="85"/>
      <c r="DT25" s="85"/>
      <c r="DU25" s="85"/>
      <c r="DV25" s="85"/>
      <c r="DW25" s="85"/>
      <c r="DX25" s="85"/>
      <c r="DY25" s="85"/>
      <c r="DZ25" s="85"/>
      <c r="EA25" s="85"/>
      <c r="EB25" s="85"/>
      <c r="EC25" s="85"/>
      <c r="ED25" s="85"/>
      <c r="EE25" s="85"/>
      <c r="EF25" s="85"/>
      <c r="EG25" s="85"/>
      <c r="EH25" s="85"/>
      <c r="EI25" s="85"/>
      <c r="EJ25" s="85"/>
      <c r="EK25" s="85"/>
      <c r="EL25" s="85"/>
      <c r="EM25" s="85"/>
      <c r="EN25" s="85"/>
      <c r="EO25" s="85"/>
      <c r="EP25" s="85"/>
      <c r="EQ25" s="85"/>
      <c r="ER25" s="85"/>
      <c r="ES25" s="85"/>
      <c r="ET25" s="85"/>
      <c r="EU25" s="85"/>
      <c r="EV25" s="85"/>
      <c r="EW25" s="85"/>
      <c r="EX25" s="85"/>
      <c r="EY25" s="85"/>
      <c r="EZ25" s="85"/>
      <c r="FA25" s="85"/>
      <c r="FB25" s="85"/>
      <c r="FC25" s="85"/>
      <c r="FD25" s="85"/>
      <c r="FE25" s="85"/>
      <c r="FF25" s="85"/>
      <c r="FG25" s="85"/>
      <c r="FH25" s="85"/>
      <c r="FI25" s="85"/>
      <c r="FJ25" s="85"/>
      <c r="FK25" s="85"/>
      <c r="FL25" s="85"/>
      <c r="FM25" s="85"/>
      <c r="FN25" s="85"/>
      <c r="FO25" s="85"/>
      <c r="FP25" s="85"/>
      <c r="FQ25" s="85"/>
      <c r="FR25" s="85"/>
      <c r="FS25" s="85"/>
      <c r="FT25" s="85"/>
      <c r="FU25" s="85"/>
      <c r="FV25" s="85"/>
      <c r="FW25" s="85"/>
      <c r="FX25" s="85"/>
      <c r="FY25" s="85"/>
      <c r="FZ25" s="85"/>
      <c r="GA25" s="85"/>
      <c r="GB25" s="85"/>
      <c r="GC25" s="85"/>
      <c r="GD25" s="85"/>
      <c r="GE25" s="85"/>
      <c r="GF25" s="85"/>
      <c r="GG25" s="85"/>
      <c r="GH25" s="85"/>
      <c r="GI25" s="85"/>
      <c r="GJ25" s="85"/>
      <c r="GK25" s="85"/>
      <c r="GL25" s="85"/>
      <c r="GM25" s="85"/>
      <c r="GN25" s="85"/>
      <c r="GO25" s="85"/>
      <c r="GP25" s="85"/>
      <c r="GQ25" s="85"/>
      <c r="GR25" s="85"/>
      <c r="GS25" s="85"/>
      <c r="GT25" s="85"/>
      <c r="GU25" s="85"/>
      <c r="GV25" s="85"/>
      <c r="GW25" s="85"/>
      <c r="GX25" s="85"/>
      <c r="GY25" s="85"/>
      <c r="GZ25" s="85"/>
      <c r="HA25" s="85"/>
      <c r="HB25" s="85"/>
      <c r="HC25" s="85"/>
      <c r="HD25" s="85"/>
      <c r="HE25" s="85"/>
      <c r="HF25" s="85"/>
      <c r="HG25" s="85"/>
      <c r="HH25" s="85"/>
      <c r="HI25" s="85"/>
      <c r="HJ25" s="85"/>
      <c r="HK25" s="85"/>
      <c r="HL25" s="85"/>
      <c r="HM25" s="85"/>
      <c r="HN25" s="85"/>
      <c r="HO25" s="85"/>
      <c r="HP25" s="85"/>
      <c r="HQ25" s="85"/>
      <c r="HR25" s="85"/>
      <c r="HS25" s="85"/>
      <c r="HT25" s="85"/>
      <c r="HU25" s="85"/>
      <c r="HV25" s="85"/>
      <c r="HW25" s="85"/>
      <c r="HX25" s="85"/>
      <c r="HY25" s="85"/>
      <c r="HZ25" s="85"/>
      <c r="IA25" s="85"/>
      <c r="IB25" s="85"/>
      <c r="IC25" s="85"/>
      <c r="ID25" s="85"/>
      <c r="IE25" s="85"/>
      <c r="IF25" s="85"/>
      <c r="IG25" s="85"/>
    </row>
    <row r="26" spans="1:241" s="5" customFormat="1" ht="19.5" customHeight="1">
      <c r="A26" s="56"/>
      <c r="B26" s="57" t="s">
        <v>11</v>
      </c>
      <c r="C26" s="58" t="s">
        <v>69</v>
      </c>
      <c r="D26" s="59">
        <v>4900</v>
      </c>
      <c r="E26" s="64" t="s">
        <v>72</v>
      </c>
      <c r="F26" s="65">
        <v>10</v>
      </c>
      <c r="G26" s="66">
        <v>3</v>
      </c>
      <c r="H26" s="66"/>
      <c r="I26" s="86">
        <f>F26*G26</f>
        <v>30</v>
      </c>
      <c r="J26" s="61" t="s">
        <v>59</v>
      </c>
      <c r="K26" s="65">
        <v>81</v>
      </c>
      <c r="L26" s="83">
        <f>I26*K26</f>
        <v>2430</v>
      </c>
      <c r="M26" s="87"/>
      <c r="N26" s="2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  <c r="FK26" s="85"/>
      <c r="FL26" s="85"/>
      <c r="FM26" s="85"/>
      <c r="FN26" s="85"/>
      <c r="FO26" s="85"/>
      <c r="FP26" s="85"/>
      <c r="FQ26" s="85"/>
      <c r="FR26" s="85"/>
      <c r="FS26" s="85"/>
      <c r="FT26" s="85"/>
      <c r="FU26" s="85"/>
      <c r="FV26" s="85"/>
      <c r="FW26" s="85"/>
      <c r="FX26" s="85"/>
      <c r="FY26" s="85"/>
      <c r="FZ26" s="85"/>
      <c r="GA26" s="85"/>
      <c r="GB26" s="85"/>
      <c r="GC26" s="85"/>
      <c r="GD26" s="85"/>
      <c r="GE26" s="85"/>
      <c r="GF26" s="85"/>
      <c r="GG26" s="85"/>
      <c r="GH26" s="85"/>
      <c r="GI26" s="85"/>
      <c r="GJ26" s="85"/>
      <c r="GK26" s="85"/>
      <c r="GL26" s="85"/>
      <c r="GM26" s="85"/>
      <c r="GN26" s="85"/>
      <c r="GO26" s="85"/>
      <c r="GP26" s="85"/>
      <c r="GQ26" s="85"/>
      <c r="GR26" s="85"/>
      <c r="GS26" s="85"/>
      <c r="GT26" s="85"/>
      <c r="GU26" s="85"/>
      <c r="GV26" s="85"/>
      <c r="GW26" s="85"/>
      <c r="GX26" s="85"/>
      <c r="GY26" s="85"/>
      <c r="GZ26" s="85"/>
      <c r="HA26" s="85"/>
      <c r="HB26" s="85"/>
      <c r="HC26" s="85"/>
      <c r="HD26" s="85"/>
      <c r="HE26" s="85"/>
      <c r="HF26" s="85"/>
      <c r="HG26" s="85"/>
      <c r="HH26" s="85"/>
      <c r="HI26" s="85"/>
      <c r="HJ26" s="85"/>
      <c r="HK26" s="85"/>
      <c r="HL26" s="85"/>
      <c r="HM26" s="85"/>
      <c r="HN26" s="85"/>
      <c r="HO26" s="85"/>
      <c r="HP26" s="85"/>
      <c r="HQ26" s="85"/>
      <c r="HR26" s="85"/>
      <c r="HS26" s="85"/>
      <c r="HT26" s="85"/>
      <c r="HU26" s="85"/>
      <c r="HV26" s="85"/>
      <c r="HW26" s="85"/>
      <c r="HX26" s="85"/>
      <c r="HY26" s="85"/>
      <c r="HZ26" s="85"/>
      <c r="IA26" s="85"/>
      <c r="IB26" s="85"/>
      <c r="IC26" s="85"/>
      <c r="ID26" s="85"/>
      <c r="IE26" s="85"/>
      <c r="IF26" s="85"/>
      <c r="IG26" s="85"/>
    </row>
    <row r="27" spans="1:241" s="5" customFormat="1" ht="19.5" customHeight="1">
      <c r="A27" s="56"/>
      <c r="B27" s="57" t="s">
        <v>11</v>
      </c>
      <c r="C27" s="58" t="s">
        <v>73</v>
      </c>
      <c r="D27" s="59">
        <v>500</v>
      </c>
      <c r="E27" s="52" t="s">
        <v>64</v>
      </c>
      <c r="F27" s="33">
        <v>16</v>
      </c>
      <c r="G27" s="34">
        <v>2</v>
      </c>
      <c r="H27" s="35">
        <v>3</v>
      </c>
      <c r="I27" s="77">
        <f>F27*G27*H27</f>
        <v>96</v>
      </c>
      <c r="J27" s="33" t="s">
        <v>53</v>
      </c>
      <c r="K27" s="33">
        <v>23</v>
      </c>
      <c r="L27" s="73">
        <f>I27*K27</f>
        <v>2208</v>
      </c>
      <c r="M27" s="88"/>
      <c r="N27" s="2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  <c r="DK27" s="85"/>
      <c r="DL27" s="85"/>
      <c r="DM27" s="85"/>
      <c r="DN27" s="85"/>
      <c r="DO27" s="85"/>
      <c r="DP27" s="85"/>
      <c r="DQ27" s="85"/>
      <c r="DR27" s="85"/>
      <c r="DS27" s="85"/>
      <c r="DT27" s="85"/>
      <c r="DU27" s="85"/>
      <c r="DV27" s="85"/>
      <c r="DW27" s="85"/>
      <c r="DX27" s="85"/>
      <c r="DY27" s="85"/>
      <c r="DZ27" s="85"/>
      <c r="EA27" s="85"/>
      <c r="EB27" s="85"/>
      <c r="EC27" s="85"/>
      <c r="ED27" s="85"/>
      <c r="EE27" s="85"/>
      <c r="EF27" s="85"/>
      <c r="EG27" s="85"/>
      <c r="EH27" s="85"/>
      <c r="EI27" s="85"/>
      <c r="EJ27" s="85"/>
      <c r="EK27" s="85"/>
      <c r="EL27" s="85"/>
      <c r="EM27" s="85"/>
      <c r="EN27" s="85"/>
      <c r="EO27" s="85"/>
      <c r="EP27" s="85"/>
      <c r="EQ27" s="85"/>
      <c r="ER27" s="85"/>
      <c r="ES27" s="85"/>
      <c r="ET27" s="85"/>
      <c r="EU27" s="85"/>
      <c r="EV27" s="85"/>
      <c r="EW27" s="85"/>
      <c r="EX27" s="85"/>
      <c r="EY27" s="85"/>
      <c r="EZ27" s="85"/>
      <c r="FA27" s="85"/>
      <c r="FB27" s="85"/>
      <c r="FC27" s="85"/>
      <c r="FD27" s="85"/>
      <c r="FE27" s="85"/>
      <c r="FF27" s="85"/>
      <c r="FG27" s="85"/>
      <c r="FH27" s="85"/>
      <c r="FI27" s="85"/>
      <c r="FJ27" s="85"/>
      <c r="FK27" s="85"/>
      <c r="FL27" s="85"/>
      <c r="FM27" s="85"/>
      <c r="FN27" s="85"/>
      <c r="FO27" s="85"/>
      <c r="FP27" s="85"/>
      <c r="FQ27" s="85"/>
      <c r="FR27" s="85"/>
      <c r="FS27" s="85"/>
      <c r="FT27" s="85"/>
      <c r="FU27" s="85"/>
      <c r="FV27" s="85"/>
      <c r="FW27" s="85"/>
      <c r="FX27" s="85"/>
      <c r="FY27" s="85"/>
      <c r="FZ27" s="85"/>
      <c r="GA27" s="85"/>
      <c r="GB27" s="85"/>
      <c r="GC27" s="85"/>
      <c r="GD27" s="85"/>
      <c r="GE27" s="85"/>
      <c r="GF27" s="85"/>
      <c r="GG27" s="85"/>
      <c r="GH27" s="85"/>
      <c r="GI27" s="85"/>
      <c r="GJ27" s="85"/>
      <c r="GK27" s="85"/>
      <c r="GL27" s="85"/>
      <c r="GM27" s="85"/>
      <c r="GN27" s="85"/>
      <c r="GO27" s="85"/>
      <c r="GP27" s="85"/>
      <c r="GQ27" s="85"/>
      <c r="GR27" s="85"/>
      <c r="GS27" s="85"/>
      <c r="GT27" s="85"/>
      <c r="GU27" s="85"/>
      <c r="GV27" s="85"/>
      <c r="GW27" s="85"/>
      <c r="GX27" s="85"/>
      <c r="GY27" s="85"/>
      <c r="GZ27" s="85"/>
      <c r="HA27" s="85"/>
      <c r="HB27" s="85"/>
      <c r="HC27" s="85"/>
      <c r="HD27" s="85"/>
      <c r="HE27" s="85"/>
      <c r="HF27" s="85"/>
      <c r="HG27" s="85"/>
      <c r="HH27" s="85"/>
      <c r="HI27" s="85"/>
      <c r="HJ27" s="85"/>
      <c r="HK27" s="85"/>
      <c r="HL27" s="85"/>
      <c r="HM27" s="85"/>
      <c r="HN27" s="85"/>
      <c r="HO27" s="85"/>
      <c r="HP27" s="85"/>
      <c r="HQ27" s="85"/>
      <c r="HR27" s="85"/>
      <c r="HS27" s="85"/>
      <c r="HT27" s="85"/>
      <c r="HU27" s="85"/>
      <c r="HV27" s="85"/>
      <c r="HW27" s="85"/>
      <c r="HX27" s="85"/>
      <c r="HY27" s="85"/>
      <c r="HZ27" s="85"/>
      <c r="IA27" s="85"/>
      <c r="IB27" s="85"/>
      <c r="IC27" s="85"/>
      <c r="ID27" s="85"/>
      <c r="IE27" s="85"/>
      <c r="IF27" s="85"/>
      <c r="IG27" s="85"/>
    </row>
    <row r="28" spans="1:241" s="5" customFormat="1" ht="19.5" customHeight="1">
      <c r="A28" s="56"/>
      <c r="B28" s="57" t="s">
        <v>11</v>
      </c>
      <c r="C28" s="58" t="s">
        <v>73</v>
      </c>
      <c r="D28" s="59">
        <v>500</v>
      </c>
      <c r="E28" s="52" t="s">
        <v>64</v>
      </c>
      <c r="F28" s="33">
        <v>15</v>
      </c>
      <c r="G28" s="34">
        <v>1.5</v>
      </c>
      <c r="H28" s="35">
        <v>1.6</v>
      </c>
      <c r="I28" s="77">
        <f>F28*G28*H28</f>
        <v>36</v>
      </c>
      <c r="J28" s="33" t="s">
        <v>53</v>
      </c>
      <c r="K28" s="33">
        <v>23</v>
      </c>
      <c r="L28" s="73">
        <f>I28*K28</f>
        <v>828</v>
      </c>
      <c r="M28" s="88"/>
      <c r="N28" s="2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  <c r="DK28" s="85"/>
      <c r="DL28" s="85"/>
      <c r="DM28" s="85"/>
      <c r="DN28" s="85"/>
      <c r="DO28" s="85"/>
      <c r="DP28" s="85"/>
      <c r="DQ28" s="85"/>
      <c r="DR28" s="85"/>
      <c r="DS28" s="85"/>
      <c r="DT28" s="85"/>
      <c r="DU28" s="85"/>
      <c r="DV28" s="85"/>
      <c r="DW28" s="85"/>
      <c r="DX28" s="85"/>
      <c r="DY28" s="85"/>
      <c r="DZ28" s="85"/>
      <c r="EA28" s="85"/>
      <c r="EB28" s="85"/>
      <c r="EC28" s="85"/>
      <c r="ED28" s="85"/>
      <c r="EE28" s="85"/>
      <c r="EF28" s="85"/>
      <c r="EG28" s="85"/>
      <c r="EH28" s="85"/>
      <c r="EI28" s="85"/>
      <c r="EJ28" s="85"/>
      <c r="EK28" s="85"/>
      <c r="EL28" s="85"/>
      <c r="EM28" s="85"/>
      <c r="EN28" s="85"/>
      <c r="EO28" s="85"/>
      <c r="EP28" s="85"/>
      <c r="EQ28" s="85"/>
      <c r="ER28" s="85"/>
      <c r="ES28" s="85"/>
      <c r="ET28" s="85"/>
      <c r="EU28" s="85"/>
      <c r="EV28" s="85"/>
      <c r="EW28" s="85"/>
      <c r="EX28" s="85"/>
      <c r="EY28" s="85"/>
      <c r="EZ28" s="85"/>
      <c r="FA28" s="85"/>
      <c r="FB28" s="85"/>
      <c r="FC28" s="85"/>
      <c r="FD28" s="85"/>
      <c r="FE28" s="85"/>
      <c r="FF28" s="85"/>
      <c r="FG28" s="85"/>
      <c r="FH28" s="85"/>
      <c r="FI28" s="85"/>
      <c r="FJ28" s="85"/>
      <c r="FK28" s="85"/>
      <c r="FL28" s="85"/>
      <c r="FM28" s="85"/>
      <c r="FN28" s="85"/>
      <c r="FO28" s="85"/>
      <c r="FP28" s="85"/>
      <c r="FQ28" s="85"/>
      <c r="FR28" s="85"/>
      <c r="FS28" s="85"/>
      <c r="FT28" s="85"/>
      <c r="FU28" s="85"/>
      <c r="FV28" s="85"/>
      <c r="FW28" s="85"/>
      <c r="FX28" s="85"/>
      <c r="FY28" s="85"/>
      <c r="FZ28" s="85"/>
      <c r="GA28" s="85"/>
      <c r="GB28" s="85"/>
      <c r="GC28" s="85"/>
      <c r="GD28" s="85"/>
      <c r="GE28" s="85"/>
      <c r="GF28" s="85"/>
      <c r="GG28" s="85"/>
      <c r="GH28" s="85"/>
      <c r="GI28" s="85"/>
      <c r="GJ28" s="85"/>
      <c r="GK28" s="85"/>
      <c r="GL28" s="85"/>
      <c r="GM28" s="85"/>
      <c r="GN28" s="85"/>
      <c r="GO28" s="85"/>
      <c r="GP28" s="85"/>
      <c r="GQ28" s="85"/>
      <c r="GR28" s="85"/>
      <c r="GS28" s="85"/>
      <c r="GT28" s="85"/>
      <c r="GU28" s="85"/>
      <c r="GV28" s="85"/>
      <c r="GW28" s="85"/>
      <c r="GX28" s="85"/>
      <c r="GY28" s="85"/>
      <c r="GZ28" s="85"/>
      <c r="HA28" s="85"/>
      <c r="HB28" s="85"/>
      <c r="HC28" s="85"/>
      <c r="HD28" s="85"/>
      <c r="HE28" s="85"/>
      <c r="HF28" s="85"/>
      <c r="HG28" s="85"/>
      <c r="HH28" s="85"/>
      <c r="HI28" s="85"/>
      <c r="HJ28" s="85"/>
      <c r="HK28" s="85"/>
      <c r="HL28" s="85"/>
      <c r="HM28" s="85"/>
      <c r="HN28" s="85"/>
      <c r="HO28" s="85"/>
      <c r="HP28" s="85"/>
      <c r="HQ28" s="85"/>
      <c r="HR28" s="85"/>
      <c r="HS28" s="85"/>
      <c r="HT28" s="85"/>
      <c r="HU28" s="85"/>
      <c r="HV28" s="85"/>
      <c r="HW28" s="85"/>
      <c r="HX28" s="85"/>
      <c r="HY28" s="85"/>
      <c r="HZ28" s="85"/>
      <c r="IA28" s="85"/>
      <c r="IB28" s="85"/>
      <c r="IC28" s="85"/>
      <c r="ID28" s="85"/>
      <c r="IE28" s="85"/>
      <c r="IF28" s="85"/>
      <c r="IG28" s="85"/>
    </row>
    <row r="29" spans="1:14" s="3" customFormat="1" ht="19.5" customHeight="1">
      <c r="A29" s="28"/>
      <c r="B29" s="57" t="s">
        <v>11</v>
      </c>
      <c r="C29" s="58" t="s">
        <v>74</v>
      </c>
      <c r="D29" s="59">
        <v>1100</v>
      </c>
      <c r="E29" s="44" t="s">
        <v>65</v>
      </c>
      <c r="F29" s="33">
        <v>6</v>
      </c>
      <c r="G29" s="34">
        <v>2</v>
      </c>
      <c r="H29" s="35">
        <v>1.5</v>
      </c>
      <c r="I29" s="77">
        <f>F29*G29*H29</f>
        <v>18</v>
      </c>
      <c r="J29" s="33" t="s">
        <v>53</v>
      </c>
      <c r="K29" s="33">
        <v>58</v>
      </c>
      <c r="L29" s="73">
        <f>I29*K29</f>
        <v>1044</v>
      </c>
      <c r="M29" s="74"/>
      <c r="N29" s="2"/>
    </row>
    <row r="30" spans="1:14" s="4" customFormat="1" ht="19.5" customHeight="1">
      <c r="A30" s="36"/>
      <c r="B30" s="37" t="s">
        <v>50</v>
      </c>
      <c r="C30" s="37"/>
      <c r="D30" s="38"/>
      <c r="E30" s="37"/>
      <c r="F30" s="39"/>
      <c r="G30" s="40"/>
      <c r="H30" s="36"/>
      <c r="I30" s="75"/>
      <c r="J30" s="39"/>
      <c r="K30" s="39"/>
      <c r="L30" s="75">
        <f>SUM(L25:L29)</f>
        <v>19470</v>
      </c>
      <c r="M30" s="76"/>
      <c r="N30" s="2"/>
    </row>
    <row r="31" spans="1:13" s="3" customFormat="1" ht="19.5" customHeight="1">
      <c r="A31" s="28"/>
      <c r="B31" s="48" t="s">
        <v>12</v>
      </c>
      <c r="C31" s="30" t="s">
        <v>75</v>
      </c>
      <c r="D31" s="42">
        <v>15400</v>
      </c>
      <c r="E31" s="52" t="s">
        <v>72</v>
      </c>
      <c r="F31" s="54">
        <v>11</v>
      </c>
      <c r="G31" s="55">
        <v>2.6</v>
      </c>
      <c r="H31" s="55"/>
      <c r="I31" s="81">
        <f>F31*G31</f>
        <v>28.6</v>
      </c>
      <c r="J31" s="33" t="s">
        <v>59</v>
      </c>
      <c r="K31" s="54">
        <v>108</v>
      </c>
      <c r="L31" s="73">
        <f aca="true" t="shared" si="2" ref="L31:L38">I31*K31</f>
        <v>3088.8</v>
      </c>
      <c r="M31" s="74"/>
    </row>
    <row r="32" spans="1:13" s="3" customFormat="1" ht="19.5" customHeight="1">
      <c r="A32" s="28"/>
      <c r="B32" s="48" t="s">
        <v>12</v>
      </c>
      <c r="C32" s="30" t="s">
        <v>76</v>
      </c>
      <c r="D32" s="42">
        <v>15400</v>
      </c>
      <c r="E32" s="49" t="s">
        <v>65</v>
      </c>
      <c r="F32" s="33">
        <v>60</v>
      </c>
      <c r="G32" s="34">
        <v>0.5</v>
      </c>
      <c r="H32" s="35">
        <v>0.4</v>
      </c>
      <c r="I32" s="77">
        <f>F32*G32*H32</f>
        <v>12</v>
      </c>
      <c r="J32" s="33" t="s">
        <v>53</v>
      </c>
      <c r="K32" s="33">
        <v>58</v>
      </c>
      <c r="L32" s="73">
        <f t="shared" si="2"/>
        <v>696</v>
      </c>
      <c r="M32" s="74"/>
    </row>
    <row r="33" spans="1:13" s="3" customFormat="1" ht="19.5" customHeight="1">
      <c r="A33" s="28"/>
      <c r="B33" s="48" t="s">
        <v>12</v>
      </c>
      <c r="C33" s="30" t="s">
        <v>75</v>
      </c>
      <c r="D33" s="42">
        <v>1000</v>
      </c>
      <c r="E33" s="49" t="s">
        <v>65</v>
      </c>
      <c r="F33" s="33">
        <v>36</v>
      </c>
      <c r="G33" s="34">
        <v>0.5</v>
      </c>
      <c r="H33" s="35">
        <v>0.3</v>
      </c>
      <c r="I33" s="77">
        <f>F33*G33*H33</f>
        <v>5.3999999999999995</v>
      </c>
      <c r="J33" s="33" t="s">
        <v>53</v>
      </c>
      <c r="K33" s="33">
        <v>58</v>
      </c>
      <c r="L33" s="73">
        <f t="shared" si="2"/>
        <v>313.2</v>
      </c>
      <c r="M33" s="78"/>
    </row>
    <row r="34" spans="1:13" s="3" customFormat="1" ht="19.5" customHeight="1">
      <c r="A34" s="28"/>
      <c r="B34" s="48" t="s">
        <v>12</v>
      </c>
      <c r="C34" s="30" t="s">
        <v>75</v>
      </c>
      <c r="D34" s="42">
        <v>1000</v>
      </c>
      <c r="E34" s="49" t="s">
        <v>77</v>
      </c>
      <c r="F34" s="33">
        <v>36</v>
      </c>
      <c r="G34" s="34">
        <v>1.4</v>
      </c>
      <c r="H34" s="35">
        <v>0.3</v>
      </c>
      <c r="I34" s="77">
        <f>F34*G34*H34</f>
        <v>15.12</v>
      </c>
      <c r="J34" s="33" t="s">
        <v>53</v>
      </c>
      <c r="K34" s="33">
        <v>12</v>
      </c>
      <c r="L34" s="73">
        <f t="shared" si="2"/>
        <v>181.44</v>
      </c>
      <c r="M34" s="78"/>
    </row>
    <row r="35" spans="1:13" s="3" customFormat="1" ht="19.5" customHeight="1">
      <c r="A35" s="28"/>
      <c r="B35" s="48" t="s">
        <v>12</v>
      </c>
      <c r="C35" s="30" t="s">
        <v>75</v>
      </c>
      <c r="D35" s="42">
        <v>1100</v>
      </c>
      <c r="E35" s="49" t="s">
        <v>65</v>
      </c>
      <c r="F35" s="33">
        <v>47</v>
      </c>
      <c r="G35" s="34">
        <v>0.5</v>
      </c>
      <c r="H35" s="35">
        <v>0.3</v>
      </c>
      <c r="I35" s="77">
        <f>F35*G35*H35</f>
        <v>7.05</v>
      </c>
      <c r="J35" s="33" t="s">
        <v>53</v>
      </c>
      <c r="K35" s="33">
        <v>58</v>
      </c>
      <c r="L35" s="73">
        <f t="shared" si="2"/>
        <v>408.9</v>
      </c>
      <c r="M35" s="78"/>
    </row>
    <row r="36" spans="1:13" s="3" customFormat="1" ht="19.5" customHeight="1">
      <c r="A36" s="28"/>
      <c r="B36" s="48" t="s">
        <v>12</v>
      </c>
      <c r="C36" s="30" t="s">
        <v>75</v>
      </c>
      <c r="D36" s="42">
        <v>1100</v>
      </c>
      <c r="E36" s="49" t="s">
        <v>77</v>
      </c>
      <c r="F36" s="33">
        <v>47</v>
      </c>
      <c r="G36" s="34">
        <v>6</v>
      </c>
      <c r="H36" s="35">
        <v>6</v>
      </c>
      <c r="I36" s="77">
        <f>F36*G36*H36</f>
        <v>1692</v>
      </c>
      <c r="J36" s="33" t="s">
        <v>53</v>
      </c>
      <c r="K36" s="33">
        <v>12</v>
      </c>
      <c r="L36" s="73">
        <f t="shared" si="2"/>
        <v>20304</v>
      </c>
      <c r="M36" s="78"/>
    </row>
    <row r="37" spans="1:13" s="3" customFormat="1" ht="19.5" customHeight="1">
      <c r="A37" s="28"/>
      <c r="B37" s="48" t="s">
        <v>12</v>
      </c>
      <c r="C37" s="30" t="s">
        <v>75</v>
      </c>
      <c r="D37" s="42">
        <v>1100</v>
      </c>
      <c r="E37" s="49" t="s">
        <v>78</v>
      </c>
      <c r="F37" s="33">
        <v>28</v>
      </c>
      <c r="G37" s="34"/>
      <c r="H37" s="35"/>
      <c r="I37" s="77">
        <f>F37</f>
        <v>28</v>
      </c>
      <c r="J37" s="33" t="s">
        <v>57</v>
      </c>
      <c r="K37" s="33">
        <v>220</v>
      </c>
      <c r="L37" s="73">
        <f t="shared" si="2"/>
        <v>6160</v>
      </c>
      <c r="M37" s="78"/>
    </row>
    <row r="38" spans="1:13" s="3" customFormat="1" ht="19.5" customHeight="1">
      <c r="A38" s="28"/>
      <c r="B38" s="41" t="s">
        <v>12</v>
      </c>
      <c r="C38" s="30" t="s">
        <v>75</v>
      </c>
      <c r="D38" s="42">
        <v>1100</v>
      </c>
      <c r="E38" s="52" t="s">
        <v>77</v>
      </c>
      <c r="F38" s="33">
        <v>18</v>
      </c>
      <c r="G38" s="34">
        <v>3</v>
      </c>
      <c r="H38" s="35">
        <v>2.5</v>
      </c>
      <c r="I38" s="77">
        <f>F38*G38*H38</f>
        <v>135</v>
      </c>
      <c r="J38" s="33" t="s">
        <v>53</v>
      </c>
      <c r="K38" s="33">
        <v>12</v>
      </c>
      <c r="L38" s="80">
        <f t="shared" si="2"/>
        <v>1620</v>
      </c>
      <c r="M38" s="78"/>
    </row>
    <row r="39" spans="1:13" s="4" customFormat="1" ht="19.5" customHeight="1">
      <c r="A39" s="36"/>
      <c r="B39" s="37" t="s">
        <v>50</v>
      </c>
      <c r="C39" s="37"/>
      <c r="D39" s="38"/>
      <c r="E39" s="37"/>
      <c r="F39" s="39"/>
      <c r="G39" s="40"/>
      <c r="H39" s="36"/>
      <c r="I39" s="75"/>
      <c r="J39" s="39"/>
      <c r="K39" s="39"/>
      <c r="L39" s="75">
        <f>SUM(L31:L38)</f>
        <v>32772.34</v>
      </c>
      <c r="M39" s="76"/>
    </row>
    <row r="40" spans="1:241" s="5" customFormat="1" ht="19.5" customHeight="1">
      <c r="A40" s="56"/>
      <c r="B40" s="41" t="s">
        <v>13</v>
      </c>
      <c r="C40" s="30" t="s">
        <v>79</v>
      </c>
      <c r="D40" s="42" t="s">
        <v>80</v>
      </c>
      <c r="E40" s="52" t="s">
        <v>64</v>
      </c>
      <c r="F40" s="33">
        <v>20</v>
      </c>
      <c r="G40" s="34">
        <v>1.5</v>
      </c>
      <c r="H40" s="35">
        <v>1</v>
      </c>
      <c r="I40" s="77">
        <f>F40*G40*H40</f>
        <v>30</v>
      </c>
      <c r="J40" s="33" t="s">
        <v>53</v>
      </c>
      <c r="K40" s="33">
        <v>23</v>
      </c>
      <c r="L40" s="73">
        <f aca="true" t="shared" si="3" ref="L40:L66">I40*K40</f>
        <v>690</v>
      </c>
      <c r="M40" s="74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  <c r="DK40" s="85"/>
      <c r="DL40" s="85"/>
      <c r="DM40" s="85"/>
      <c r="DN40" s="85"/>
      <c r="DO40" s="85"/>
      <c r="DP40" s="85"/>
      <c r="DQ40" s="85"/>
      <c r="DR40" s="85"/>
      <c r="DS40" s="85"/>
      <c r="DT40" s="85"/>
      <c r="DU40" s="85"/>
      <c r="DV40" s="85"/>
      <c r="DW40" s="85"/>
      <c r="DX40" s="85"/>
      <c r="DY40" s="85"/>
      <c r="DZ40" s="85"/>
      <c r="EA40" s="85"/>
      <c r="EB40" s="85"/>
      <c r="EC40" s="85"/>
      <c r="ED40" s="85"/>
      <c r="EE40" s="85"/>
      <c r="EF40" s="85"/>
      <c r="EG40" s="85"/>
      <c r="EH40" s="85"/>
      <c r="EI40" s="85"/>
      <c r="EJ40" s="85"/>
      <c r="EK40" s="85"/>
      <c r="EL40" s="85"/>
      <c r="EM40" s="85"/>
      <c r="EN40" s="85"/>
      <c r="EO40" s="85"/>
      <c r="EP40" s="85"/>
      <c r="EQ40" s="85"/>
      <c r="ER40" s="85"/>
      <c r="ES40" s="85"/>
      <c r="ET40" s="85"/>
      <c r="EU40" s="85"/>
      <c r="EV40" s="85"/>
      <c r="EW40" s="85"/>
      <c r="EX40" s="85"/>
      <c r="EY40" s="85"/>
      <c r="EZ40" s="85"/>
      <c r="FA40" s="85"/>
      <c r="FB40" s="85"/>
      <c r="FC40" s="85"/>
      <c r="FD40" s="85"/>
      <c r="FE40" s="85"/>
      <c r="FF40" s="85"/>
      <c r="FG40" s="85"/>
      <c r="FH40" s="85"/>
      <c r="FI40" s="85"/>
      <c r="FJ40" s="85"/>
      <c r="FK40" s="85"/>
      <c r="FL40" s="85"/>
      <c r="FM40" s="85"/>
      <c r="FN40" s="85"/>
      <c r="FO40" s="85"/>
      <c r="FP40" s="85"/>
      <c r="FQ40" s="85"/>
      <c r="FR40" s="85"/>
      <c r="FS40" s="85"/>
      <c r="FT40" s="85"/>
      <c r="FU40" s="85"/>
      <c r="FV40" s="85"/>
      <c r="FW40" s="85"/>
      <c r="FX40" s="85"/>
      <c r="FY40" s="85"/>
      <c r="FZ40" s="85"/>
      <c r="GA40" s="85"/>
      <c r="GB40" s="85"/>
      <c r="GC40" s="85"/>
      <c r="GD40" s="85"/>
      <c r="GE40" s="85"/>
      <c r="GF40" s="85"/>
      <c r="GG40" s="85"/>
      <c r="GH40" s="85"/>
      <c r="GI40" s="85"/>
      <c r="GJ40" s="85"/>
      <c r="GK40" s="85"/>
      <c r="GL40" s="85"/>
      <c r="GM40" s="85"/>
      <c r="GN40" s="85"/>
      <c r="GO40" s="85"/>
      <c r="GP40" s="85"/>
      <c r="GQ40" s="85"/>
      <c r="GR40" s="85"/>
      <c r="GS40" s="85"/>
      <c r="GT40" s="85"/>
      <c r="GU40" s="85"/>
      <c r="GV40" s="85"/>
      <c r="GW40" s="85"/>
      <c r="GX40" s="85"/>
      <c r="GY40" s="85"/>
      <c r="GZ40" s="85"/>
      <c r="HA40" s="85"/>
      <c r="HB40" s="85"/>
      <c r="HC40" s="85"/>
      <c r="HD40" s="85"/>
      <c r="HE40" s="85"/>
      <c r="HF40" s="85"/>
      <c r="HG40" s="85"/>
      <c r="HH40" s="85"/>
      <c r="HI40" s="85"/>
      <c r="HJ40" s="85"/>
      <c r="HK40" s="85"/>
      <c r="HL40" s="85"/>
      <c r="HM40" s="85"/>
      <c r="HN40" s="85"/>
      <c r="HO40" s="85"/>
      <c r="HP40" s="85"/>
      <c r="HQ40" s="85"/>
      <c r="HR40" s="85"/>
      <c r="HS40" s="85"/>
      <c r="HT40" s="85"/>
      <c r="HU40" s="85"/>
      <c r="HV40" s="85"/>
      <c r="HW40" s="85"/>
      <c r="HX40" s="85"/>
      <c r="HY40" s="85"/>
      <c r="HZ40" s="85"/>
      <c r="IA40" s="85"/>
      <c r="IB40" s="85"/>
      <c r="IC40" s="85"/>
      <c r="ID40" s="85"/>
      <c r="IE40" s="85"/>
      <c r="IF40" s="85"/>
      <c r="IG40" s="85"/>
    </row>
    <row r="41" spans="1:241" s="5" customFormat="1" ht="19.5" customHeight="1">
      <c r="A41" s="56"/>
      <c r="B41" s="41" t="s">
        <v>13</v>
      </c>
      <c r="C41" s="30" t="s">
        <v>81</v>
      </c>
      <c r="D41" s="42">
        <v>1700</v>
      </c>
      <c r="E41" s="43" t="s">
        <v>70</v>
      </c>
      <c r="F41" s="33">
        <v>6.5</v>
      </c>
      <c r="G41" s="34">
        <f>(0.6+0.15*H41)</f>
        <v>1.08</v>
      </c>
      <c r="H41" s="35">
        <v>3.2</v>
      </c>
      <c r="I41" s="77">
        <f>F41*G41*H41</f>
        <v>22.464000000000002</v>
      </c>
      <c r="J41" s="33" t="s">
        <v>53</v>
      </c>
      <c r="K41" s="33">
        <v>184</v>
      </c>
      <c r="L41" s="73">
        <f t="shared" si="3"/>
        <v>4133.376</v>
      </c>
      <c r="M41" s="74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  <c r="DK41" s="85"/>
      <c r="DL41" s="85"/>
      <c r="DM41" s="85"/>
      <c r="DN41" s="85"/>
      <c r="DO41" s="85"/>
      <c r="DP41" s="85"/>
      <c r="DQ41" s="85"/>
      <c r="DR41" s="85"/>
      <c r="DS41" s="85"/>
      <c r="DT41" s="85"/>
      <c r="DU41" s="85"/>
      <c r="DV41" s="85"/>
      <c r="DW41" s="85"/>
      <c r="DX41" s="85"/>
      <c r="DY41" s="85"/>
      <c r="DZ41" s="85"/>
      <c r="EA41" s="85"/>
      <c r="EB41" s="85"/>
      <c r="EC41" s="85"/>
      <c r="ED41" s="85"/>
      <c r="EE41" s="85"/>
      <c r="EF41" s="85"/>
      <c r="EG41" s="85"/>
      <c r="EH41" s="85"/>
      <c r="EI41" s="85"/>
      <c r="EJ41" s="85"/>
      <c r="EK41" s="85"/>
      <c r="EL41" s="85"/>
      <c r="EM41" s="85"/>
      <c r="EN41" s="85"/>
      <c r="EO41" s="85"/>
      <c r="EP41" s="85"/>
      <c r="EQ41" s="85"/>
      <c r="ER41" s="85"/>
      <c r="ES41" s="85"/>
      <c r="ET41" s="85"/>
      <c r="EU41" s="85"/>
      <c r="EV41" s="85"/>
      <c r="EW41" s="85"/>
      <c r="EX41" s="85"/>
      <c r="EY41" s="85"/>
      <c r="EZ41" s="85"/>
      <c r="FA41" s="85"/>
      <c r="FB41" s="85"/>
      <c r="FC41" s="85"/>
      <c r="FD41" s="85"/>
      <c r="FE41" s="85"/>
      <c r="FF41" s="85"/>
      <c r="FG41" s="85"/>
      <c r="FH41" s="85"/>
      <c r="FI41" s="85"/>
      <c r="FJ41" s="85"/>
      <c r="FK41" s="85"/>
      <c r="FL41" s="85"/>
      <c r="FM41" s="85"/>
      <c r="FN41" s="85"/>
      <c r="FO41" s="85"/>
      <c r="FP41" s="85"/>
      <c r="FQ41" s="85"/>
      <c r="FR41" s="85"/>
      <c r="FS41" s="85"/>
      <c r="FT41" s="85"/>
      <c r="FU41" s="85"/>
      <c r="FV41" s="85"/>
      <c r="FW41" s="85"/>
      <c r="FX41" s="85"/>
      <c r="FY41" s="85"/>
      <c r="FZ41" s="85"/>
      <c r="GA41" s="85"/>
      <c r="GB41" s="85"/>
      <c r="GC41" s="85"/>
      <c r="GD41" s="85"/>
      <c r="GE41" s="85"/>
      <c r="GF41" s="85"/>
      <c r="GG41" s="85"/>
      <c r="GH41" s="85"/>
      <c r="GI41" s="85"/>
      <c r="GJ41" s="85"/>
      <c r="GK41" s="85"/>
      <c r="GL41" s="85"/>
      <c r="GM41" s="85"/>
      <c r="GN41" s="85"/>
      <c r="GO41" s="85"/>
      <c r="GP41" s="85"/>
      <c r="GQ41" s="85"/>
      <c r="GR41" s="85"/>
      <c r="GS41" s="85"/>
      <c r="GT41" s="85"/>
      <c r="GU41" s="85"/>
      <c r="GV41" s="85"/>
      <c r="GW41" s="85"/>
      <c r="GX41" s="85"/>
      <c r="GY41" s="85"/>
      <c r="GZ41" s="85"/>
      <c r="HA41" s="85"/>
      <c r="HB41" s="85"/>
      <c r="HC41" s="85"/>
      <c r="HD41" s="85"/>
      <c r="HE41" s="85"/>
      <c r="HF41" s="85"/>
      <c r="HG41" s="85"/>
      <c r="HH41" s="85"/>
      <c r="HI41" s="85"/>
      <c r="HJ41" s="85"/>
      <c r="HK41" s="85"/>
      <c r="HL41" s="85"/>
      <c r="HM41" s="85"/>
      <c r="HN41" s="85"/>
      <c r="HO41" s="85"/>
      <c r="HP41" s="85"/>
      <c r="HQ41" s="85"/>
      <c r="HR41" s="85"/>
      <c r="HS41" s="85"/>
      <c r="HT41" s="85"/>
      <c r="HU41" s="85"/>
      <c r="HV41" s="85"/>
      <c r="HW41" s="85"/>
      <c r="HX41" s="85"/>
      <c r="HY41" s="85"/>
      <c r="HZ41" s="85"/>
      <c r="IA41" s="85"/>
      <c r="IB41" s="85"/>
      <c r="IC41" s="85"/>
      <c r="ID41" s="85"/>
      <c r="IE41" s="85"/>
      <c r="IF41" s="85"/>
      <c r="IG41" s="85"/>
    </row>
    <row r="42" spans="1:241" s="5" customFormat="1" ht="19.5" customHeight="1">
      <c r="A42" s="56"/>
      <c r="B42" s="41" t="s">
        <v>13</v>
      </c>
      <c r="C42" s="30" t="s">
        <v>81</v>
      </c>
      <c r="D42" s="42">
        <v>1700</v>
      </c>
      <c r="E42" s="49" t="s">
        <v>82</v>
      </c>
      <c r="F42" s="50">
        <v>1.5</v>
      </c>
      <c r="G42" s="34">
        <v>0.5</v>
      </c>
      <c r="H42" s="51">
        <v>0.9</v>
      </c>
      <c r="I42" s="89">
        <v>3</v>
      </c>
      <c r="J42" s="33" t="s">
        <v>49</v>
      </c>
      <c r="K42" s="33">
        <v>240</v>
      </c>
      <c r="L42" s="73">
        <f t="shared" si="3"/>
        <v>720</v>
      </c>
      <c r="M42" s="74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  <c r="DK42" s="85"/>
      <c r="DL42" s="85"/>
      <c r="DM42" s="85"/>
      <c r="DN42" s="85"/>
      <c r="DO42" s="85"/>
      <c r="DP42" s="85"/>
      <c r="DQ42" s="85"/>
      <c r="DR42" s="85"/>
      <c r="DS42" s="85"/>
      <c r="DT42" s="85"/>
      <c r="DU42" s="85"/>
      <c r="DV42" s="85"/>
      <c r="DW42" s="85"/>
      <c r="DX42" s="85"/>
      <c r="DY42" s="85"/>
      <c r="DZ42" s="85"/>
      <c r="EA42" s="85"/>
      <c r="EB42" s="85"/>
      <c r="EC42" s="85"/>
      <c r="ED42" s="85"/>
      <c r="EE42" s="85"/>
      <c r="EF42" s="85"/>
      <c r="EG42" s="85"/>
      <c r="EH42" s="85"/>
      <c r="EI42" s="85"/>
      <c r="EJ42" s="85"/>
      <c r="EK42" s="85"/>
      <c r="EL42" s="85"/>
      <c r="EM42" s="85"/>
      <c r="EN42" s="85"/>
      <c r="EO42" s="85"/>
      <c r="EP42" s="85"/>
      <c r="EQ42" s="85"/>
      <c r="ER42" s="85"/>
      <c r="ES42" s="85"/>
      <c r="ET42" s="85"/>
      <c r="EU42" s="85"/>
      <c r="EV42" s="85"/>
      <c r="EW42" s="85"/>
      <c r="EX42" s="85"/>
      <c r="EY42" s="85"/>
      <c r="EZ42" s="85"/>
      <c r="FA42" s="85"/>
      <c r="FB42" s="85"/>
      <c r="FC42" s="85"/>
      <c r="FD42" s="85"/>
      <c r="FE42" s="85"/>
      <c r="FF42" s="85"/>
      <c r="FG42" s="85"/>
      <c r="FH42" s="85"/>
      <c r="FI42" s="85"/>
      <c r="FJ42" s="85"/>
      <c r="FK42" s="85"/>
      <c r="FL42" s="85"/>
      <c r="FM42" s="85"/>
      <c r="FN42" s="85"/>
      <c r="FO42" s="85"/>
      <c r="FP42" s="85"/>
      <c r="FQ42" s="85"/>
      <c r="FR42" s="85"/>
      <c r="FS42" s="85"/>
      <c r="FT42" s="85"/>
      <c r="FU42" s="85"/>
      <c r="FV42" s="85"/>
      <c r="FW42" s="85"/>
      <c r="FX42" s="85"/>
      <c r="FY42" s="85"/>
      <c r="FZ42" s="85"/>
      <c r="GA42" s="85"/>
      <c r="GB42" s="85"/>
      <c r="GC42" s="85"/>
      <c r="GD42" s="85"/>
      <c r="GE42" s="85"/>
      <c r="GF42" s="85"/>
      <c r="GG42" s="85"/>
      <c r="GH42" s="85"/>
      <c r="GI42" s="85"/>
      <c r="GJ42" s="85"/>
      <c r="GK42" s="85"/>
      <c r="GL42" s="85"/>
      <c r="GM42" s="85"/>
      <c r="GN42" s="85"/>
      <c r="GO42" s="85"/>
      <c r="GP42" s="85"/>
      <c r="GQ42" s="85"/>
      <c r="GR42" s="85"/>
      <c r="GS42" s="85"/>
      <c r="GT42" s="85"/>
      <c r="GU42" s="85"/>
      <c r="GV42" s="85"/>
      <c r="GW42" s="85"/>
      <c r="GX42" s="85"/>
      <c r="GY42" s="85"/>
      <c r="GZ42" s="85"/>
      <c r="HA42" s="85"/>
      <c r="HB42" s="85"/>
      <c r="HC42" s="85"/>
      <c r="HD42" s="85"/>
      <c r="HE42" s="85"/>
      <c r="HF42" s="85"/>
      <c r="HG42" s="85"/>
      <c r="HH42" s="85"/>
      <c r="HI42" s="85"/>
      <c r="HJ42" s="85"/>
      <c r="HK42" s="85"/>
      <c r="HL42" s="85"/>
      <c r="HM42" s="85"/>
      <c r="HN42" s="85"/>
      <c r="HO42" s="85"/>
      <c r="HP42" s="85"/>
      <c r="HQ42" s="85"/>
      <c r="HR42" s="85"/>
      <c r="HS42" s="85"/>
      <c r="HT42" s="85"/>
      <c r="HU42" s="85"/>
      <c r="HV42" s="85"/>
      <c r="HW42" s="85"/>
      <c r="HX42" s="85"/>
      <c r="HY42" s="85"/>
      <c r="HZ42" s="85"/>
      <c r="IA42" s="85"/>
      <c r="IB42" s="85"/>
      <c r="IC42" s="85"/>
      <c r="ID42" s="85"/>
      <c r="IE42" s="85"/>
      <c r="IF42" s="85"/>
      <c r="IG42" s="85"/>
    </row>
    <row r="43" spans="1:241" s="5" customFormat="1" ht="19.5" customHeight="1">
      <c r="A43" s="56"/>
      <c r="B43" s="41" t="s">
        <v>13</v>
      </c>
      <c r="C43" s="30" t="s">
        <v>81</v>
      </c>
      <c r="D43" s="42">
        <v>1700</v>
      </c>
      <c r="E43" s="44" t="s">
        <v>58</v>
      </c>
      <c r="F43" s="33">
        <v>6.5</v>
      </c>
      <c r="G43" s="34">
        <v>0.6</v>
      </c>
      <c r="H43" s="35"/>
      <c r="I43" s="77">
        <f>F43*G43</f>
        <v>3.9</v>
      </c>
      <c r="J43" s="33" t="s">
        <v>59</v>
      </c>
      <c r="K43" s="33">
        <v>21</v>
      </c>
      <c r="L43" s="73">
        <f t="shared" si="3"/>
        <v>81.89999999999999</v>
      </c>
      <c r="M43" s="74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  <c r="DK43" s="85"/>
      <c r="DL43" s="85"/>
      <c r="DM43" s="85"/>
      <c r="DN43" s="85"/>
      <c r="DO43" s="85"/>
      <c r="DP43" s="85"/>
      <c r="DQ43" s="85"/>
      <c r="DR43" s="85"/>
      <c r="DS43" s="85"/>
      <c r="DT43" s="85"/>
      <c r="DU43" s="85"/>
      <c r="DV43" s="85"/>
      <c r="DW43" s="85"/>
      <c r="DX43" s="85"/>
      <c r="DY43" s="85"/>
      <c r="DZ43" s="85"/>
      <c r="EA43" s="85"/>
      <c r="EB43" s="85"/>
      <c r="EC43" s="85"/>
      <c r="ED43" s="85"/>
      <c r="EE43" s="85"/>
      <c r="EF43" s="85"/>
      <c r="EG43" s="85"/>
      <c r="EH43" s="85"/>
      <c r="EI43" s="85"/>
      <c r="EJ43" s="85"/>
      <c r="EK43" s="85"/>
      <c r="EL43" s="85"/>
      <c r="EM43" s="85"/>
      <c r="EN43" s="85"/>
      <c r="EO43" s="85"/>
      <c r="EP43" s="85"/>
      <c r="EQ43" s="85"/>
      <c r="ER43" s="85"/>
      <c r="ES43" s="85"/>
      <c r="ET43" s="85"/>
      <c r="EU43" s="85"/>
      <c r="EV43" s="85"/>
      <c r="EW43" s="85"/>
      <c r="EX43" s="85"/>
      <c r="EY43" s="85"/>
      <c r="EZ43" s="85"/>
      <c r="FA43" s="85"/>
      <c r="FB43" s="85"/>
      <c r="FC43" s="85"/>
      <c r="FD43" s="85"/>
      <c r="FE43" s="85"/>
      <c r="FF43" s="85"/>
      <c r="FG43" s="85"/>
      <c r="FH43" s="85"/>
      <c r="FI43" s="85"/>
      <c r="FJ43" s="85"/>
      <c r="FK43" s="85"/>
      <c r="FL43" s="85"/>
      <c r="FM43" s="85"/>
      <c r="FN43" s="85"/>
      <c r="FO43" s="85"/>
      <c r="FP43" s="85"/>
      <c r="FQ43" s="85"/>
      <c r="FR43" s="85"/>
      <c r="FS43" s="85"/>
      <c r="FT43" s="85"/>
      <c r="FU43" s="85"/>
      <c r="FV43" s="85"/>
      <c r="FW43" s="85"/>
      <c r="FX43" s="85"/>
      <c r="FY43" s="85"/>
      <c r="FZ43" s="85"/>
      <c r="GA43" s="85"/>
      <c r="GB43" s="85"/>
      <c r="GC43" s="85"/>
      <c r="GD43" s="85"/>
      <c r="GE43" s="85"/>
      <c r="GF43" s="85"/>
      <c r="GG43" s="85"/>
      <c r="GH43" s="85"/>
      <c r="GI43" s="85"/>
      <c r="GJ43" s="85"/>
      <c r="GK43" s="85"/>
      <c r="GL43" s="85"/>
      <c r="GM43" s="85"/>
      <c r="GN43" s="85"/>
      <c r="GO43" s="85"/>
      <c r="GP43" s="85"/>
      <c r="GQ43" s="85"/>
      <c r="GR43" s="85"/>
      <c r="GS43" s="85"/>
      <c r="GT43" s="85"/>
      <c r="GU43" s="85"/>
      <c r="GV43" s="85"/>
      <c r="GW43" s="85"/>
      <c r="GX43" s="85"/>
      <c r="GY43" s="85"/>
      <c r="GZ43" s="85"/>
      <c r="HA43" s="85"/>
      <c r="HB43" s="85"/>
      <c r="HC43" s="85"/>
      <c r="HD43" s="85"/>
      <c r="HE43" s="85"/>
      <c r="HF43" s="85"/>
      <c r="HG43" s="85"/>
      <c r="HH43" s="85"/>
      <c r="HI43" s="85"/>
      <c r="HJ43" s="85"/>
      <c r="HK43" s="85"/>
      <c r="HL43" s="85"/>
      <c r="HM43" s="85"/>
      <c r="HN43" s="85"/>
      <c r="HO43" s="85"/>
      <c r="HP43" s="85"/>
      <c r="HQ43" s="85"/>
      <c r="HR43" s="85"/>
      <c r="HS43" s="85"/>
      <c r="HT43" s="85"/>
      <c r="HU43" s="85"/>
      <c r="HV43" s="85"/>
      <c r="HW43" s="85"/>
      <c r="HX43" s="85"/>
      <c r="HY43" s="85"/>
      <c r="HZ43" s="85"/>
      <c r="IA43" s="85"/>
      <c r="IB43" s="85"/>
      <c r="IC43" s="85"/>
      <c r="ID43" s="85"/>
      <c r="IE43" s="85"/>
      <c r="IF43" s="85"/>
      <c r="IG43" s="85"/>
    </row>
    <row r="44" spans="1:241" s="5" customFormat="1" ht="19.5" customHeight="1">
      <c r="A44" s="56"/>
      <c r="B44" s="41" t="s">
        <v>13</v>
      </c>
      <c r="C44" s="30" t="s">
        <v>81</v>
      </c>
      <c r="D44" s="42">
        <v>1900</v>
      </c>
      <c r="E44" s="43" t="s">
        <v>70</v>
      </c>
      <c r="F44" s="33">
        <v>8</v>
      </c>
      <c r="G44" s="34">
        <f>(0.6+0.15*H44)</f>
        <v>1.275</v>
      </c>
      <c r="H44" s="35">
        <v>4.5</v>
      </c>
      <c r="I44" s="77">
        <f>F44*G44*H44</f>
        <v>45.9</v>
      </c>
      <c r="J44" s="33" t="s">
        <v>53</v>
      </c>
      <c r="K44" s="33">
        <v>184</v>
      </c>
      <c r="L44" s="73">
        <f t="shared" si="3"/>
        <v>8445.6</v>
      </c>
      <c r="M44" s="74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  <c r="DK44" s="85"/>
      <c r="DL44" s="85"/>
      <c r="DM44" s="85"/>
      <c r="DN44" s="85"/>
      <c r="DO44" s="85"/>
      <c r="DP44" s="85"/>
      <c r="DQ44" s="85"/>
      <c r="DR44" s="85"/>
      <c r="DS44" s="85"/>
      <c r="DT44" s="85"/>
      <c r="DU44" s="85"/>
      <c r="DV44" s="85"/>
      <c r="DW44" s="85"/>
      <c r="DX44" s="85"/>
      <c r="DY44" s="85"/>
      <c r="DZ44" s="85"/>
      <c r="EA44" s="85"/>
      <c r="EB44" s="85"/>
      <c r="EC44" s="85"/>
      <c r="ED44" s="85"/>
      <c r="EE44" s="85"/>
      <c r="EF44" s="85"/>
      <c r="EG44" s="85"/>
      <c r="EH44" s="85"/>
      <c r="EI44" s="85"/>
      <c r="EJ44" s="85"/>
      <c r="EK44" s="85"/>
      <c r="EL44" s="85"/>
      <c r="EM44" s="85"/>
      <c r="EN44" s="85"/>
      <c r="EO44" s="85"/>
      <c r="EP44" s="85"/>
      <c r="EQ44" s="85"/>
      <c r="ER44" s="85"/>
      <c r="ES44" s="85"/>
      <c r="ET44" s="85"/>
      <c r="EU44" s="85"/>
      <c r="EV44" s="85"/>
      <c r="EW44" s="85"/>
      <c r="EX44" s="85"/>
      <c r="EY44" s="85"/>
      <c r="EZ44" s="85"/>
      <c r="FA44" s="85"/>
      <c r="FB44" s="85"/>
      <c r="FC44" s="85"/>
      <c r="FD44" s="85"/>
      <c r="FE44" s="85"/>
      <c r="FF44" s="85"/>
      <c r="FG44" s="85"/>
      <c r="FH44" s="85"/>
      <c r="FI44" s="85"/>
      <c r="FJ44" s="85"/>
      <c r="FK44" s="85"/>
      <c r="FL44" s="85"/>
      <c r="FM44" s="85"/>
      <c r="FN44" s="85"/>
      <c r="FO44" s="85"/>
      <c r="FP44" s="85"/>
      <c r="FQ44" s="85"/>
      <c r="FR44" s="85"/>
      <c r="FS44" s="85"/>
      <c r="FT44" s="85"/>
      <c r="FU44" s="85"/>
      <c r="FV44" s="85"/>
      <c r="FW44" s="85"/>
      <c r="FX44" s="85"/>
      <c r="FY44" s="85"/>
      <c r="FZ44" s="85"/>
      <c r="GA44" s="85"/>
      <c r="GB44" s="85"/>
      <c r="GC44" s="85"/>
      <c r="GD44" s="85"/>
      <c r="GE44" s="85"/>
      <c r="GF44" s="85"/>
      <c r="GG44" s="85"/>
      <c r="GH44" s="85"/>
      <c r="GI44" s="85"/>
      <c r="GJ44" s="85"/>
      <c r="GK44" s="85"/>
      <c r="GL44" s="85"/>
      <c r="GM44" s="85"/>
      <c r="GN44" s="85"/>
      <c r="GO44" s="85"/>
      <c r="GP44" s="85"/>
      <c r="GQ44" s="85"/>
      <c r="GR44" s="85"/>
      <c r="GS44" s="85"/>
      <c r="GT44" s="85"/>
      <c r="GU44" s="85"/>
      <c r="GV44" s="85"/>
      <c r="GW44" s="85"/>
      <c r="GX44" s="85"/>
      <c r="GY44" s="85"/>
      <c r="GZ44" s="85"/>
      <c r="HA44" s="85"/>
      <c r="HB44" s="85"/>
      <c r="HC44" s="85"/>
      <c r="HD44" s="85"/>
      <c r="HE44" s="85"/>
      <c r="HF44" s="85"/>
      <c r="HG44" s="85"/>
      <c r="HH44" s="85"/>
      <c r="HI44" s="85"/>
      <c r="HJ44" s="85"/>
      <c r="HK44" s="85"/>
      <c r="HL44" s="85"/>
      <c r="HM44" s="85"/>
      <c r="HN44" s="85"/>
      <c r="HO44" s="85"/>
      <c r="HP44" s="85"/>
      <c r="HQ44" s="85"/>
      <c r="HR44" s="85"/>
      <c r="HS44" s="85"/>
      <c r="HT44" s="85"/>
      <c r="HU44" s="85"/>
      <c r="HV44" s="85"/>
      <c r="HW44" s="85"/>
      <c r="HX44" s="85"/>
      <c r="HY44" s="85"/>
      <c r="HZ44" s="85"/>
      <c r="IA44" s="85"/>
      <c r="IB44" s="85"/>
      <c r="IC44" s="85"/>
      <c r="ID44" s="85"/>
      <c r="IE44" s="85"/>
      <c r="IF44" s="85"/>
      <c r="IG44" s="85"/>
    </row>
    <row r="45" spans="1:241" s="5" customFormat="1" ht="19.5" customHeight="1">
      <c r="A45" s="56"/>
      <c r="B45" s="41" t="s">
        <v>13</v>
      </c>
      <c r="C45" s="30" t="s">
        <v>81</v>
      </c>
      <c r="D45" s="42">
        <v>1900</v>
      </c>
      <c r="E45" s="49" t="s">
        <v>82</v>
      </c>
      <c r="F45" s="50">
        <v>1.5</v>
      </c>
      <c r="G45" s="34">
        <v>0.5</v>
      </c>
      <c r="H45" s="51">
        <v>0.9</v>
      </c>
      <c r="I45" s="89">
        <v>2</v>
      </c>
      <c r="J45" s="33" t="s">
        <v>49</v>
      </c>
      <c r="K45" s="33">
        <v>240</v>
      </c>
      <c r="L45" s="73">
        <f t="shared" si="3"/>
        <v>480</v>
      </c>
      <c r="M45" s="74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  <c r="DK45" s="85"/>
      <c r="DL45" s="85"/>
      <c r="DM45" s="85"/>
      <c r="DN45" s="85"/>
      <c r="DO45" s="85"/>
      <c r="DP45" s="85"/>
      <c r="DQ45" s="85"/>
      <c r="DR45" s="85"/>
      <c r="DS45" s="85"/>
      <c r="DT45" s="85"/>
      <c r="DU45" s="85"/>
      <c r="DV45" s="85"/>
      <c r="DW45" s="85"/>
      <c r="DX45" s="85"/>
      <c r="DY45" s="85"/>
      <c r="DZ45" s="85"/>
      <c r="EA45" s="85"/>
      <c r="EB45" s="85"/>
      <c r="EC45" s="85"/>
      <c r="ED45" s="85"/>
      <c r="EE45" s="85"/>
      <c r="EF45" s="85"/>
      <c r="EG45" s="85"/>
      <c r="EH45" s="85"/>
      <c r="EI45" s="85"/>
      <c r="EJ45" s="85"/>
      <c r="EK45" s="85"/>
      <c r="EL45" s="85"/>
      <c r="EM45" s="85"/>
      <c r="EN45" s="85"/>
      <c r="EO45" s="85"/>
      <c r="EP45" s="85"/>
      <c r="EQ45" s="85"/>
      <c r="ER45" s="85"/>
      <c r="ES45" s="85"/>
      <c r="ET45" s="85"/>
      <c r="EU45" s="85"/>
      <c r="EV45" s="85"/>
      <c r="EW45" s="85"/>
      <c r="EX45" s="85"/>
      <c r="EY45" s="85"/>
      <c r="EZ45" s="85"/>
      <c r="FA45" s="85"/>
      <c r="FB45" s="85"/>
      <c r="FC45" s="85"/>
      <c r="FD45" s="85"/>
      <c r="FE45" s="85"/>
      <c r="FF45" s="85"/>
      <c r="FG45" s="85"/>
      <c r="FH45" s="85"/>
      <c r="FI45" s="85"/>
      <c r="FJ45" s="85"/>
      <c r="FK45" s="85"/>
      <c r="FL45" s="85"/>
      <c r="FM45" s="85"/>
      <c r="FN45" s="85"/>
      <c r="FO45" s="85"/>
      <c r="FP45" s="85"/>
      <c r="FQ45" s="85"/>
      <c r="FR45" s="85"/>
      <c r="FS45" s="85"/>
      <c r="FT45" s="85"/>
      <c r="FU45" s="85"/>
      <c r="FV45" s="85"/>
      <c r="FW45" s="85"/>
      <c r="FX45" s="85"/>
      <c r="FY45" s="85"/>
      <c r="FZ45" s="85"/>
      <c r="GA45" s="85"/>
      <c r="GB45" s="85"/>
      <c r="GC45" s="85"/>
      <c r="GD45" s="85"/>
      <c r="GE45" s="85"/>
      <c r="GF45" s="85"/>
      <c r="GG45" s="85"/>
      <c r="GH45" s="85"/>
      <c r="GI45" s="85"/>
      <c r="GJ45" s="85"/>
      <c r="GK45" s="85"/>
      <c r="GL45" s="85"/>
      <c r="GM45" s="85"/>
      <c r="GN45" s="85"/>
      <c r="GO45" s="85"/>
      <c r="GP45" s="85"/>
      <c r="GQ45" s="85"/>
      <c r="GR45" s="85"/>
      <c r="GS45" s="85"/>
      <c r="GT45" s="85"/>
      <c r="GU45" s="85"/>
      <c r="GV45" s="85"/>
      <c r="GW45" s="85"/>
      <c r="GX45" s="85"/>
      <c r="GY45" s="85"/>
      <c r="GZ45" s="85"/>
      <c r="HA45" s="85"/>
      <c r="HB45" s="85"/>
      <c r="HC45" s="85"/>
      <c r="HD45" s="85"/>
      <c r="HE45" s="85"/>
      <c r="HF45" s="85"/>
      <c r="HG45" s="85"/>
      <c r="HH45" s="85"/>
      <c r="HI45" s="85"/>
      <c r="HJ45" s="85"/>
      <c r="HK45" s="85"/>
      <c r="HL45" s="85"/>
      <c r="HM45" s="85"/>
      <c r="HN45" s="85"/>
      <c r="HO45" s="85"/>
      <c r="HP45" s="85"/>
      <c r="HQ45" s="85"/>
      <c r="HR45" s="85"/>
      <c r="HS45" s="85"/>
      <c r="HT45" s="85"/>
      <c r="HU45" s="85"/>
      <c r="HV45" s="85"/>
      <c r="HW45" s="85"/>
      <c r="HX45" s="85"/>
      <c r="HY45" s="85"/>
      <c r="HZ45" s="85"/>
      <c r="IA45" s="85"/>
      <c r="IB45" s="85"/>
      <c r="IC45" s="85"/>
      <c r="ID45" s="85"/>
      <c r="IE45" s="85"/>
      <c r="IF45" s="85"/>
      <c r="IG45" s="85"/>
    </row>
    <row r="46" spans="1:241" s="5" customFormat="1" ht="19.5" customHeight="1">
      <c r="A46" s="56"/>
      <c r="B46" s="41" t="s">
        <v>13</v>
      </c>
      <c r="C46" s="30" t="s">
        <v>81</v>
      </c>
      <c r="D46" s="42">
        <v>1900</v>
      </c>
      <c r="E46" s="44" t="s">
        <v>58</v>
      </c>
      <c r="F46" s="33">
        <v>8</v>
      </c>
      <c r="G46" s="34">
        <v>0.6</v>
      </c>
      <c r="H46" s="35"/>
      <c r="I46" s="77">
        <f>F46*G46</f>
        <v>4.8</v>
      </c>
      <c r="J46" s="33" t="s">
        <v>59</v>
      </c>
      <c r="K46" s="33">
        <v>21</v>
      </c>
      <c r="L46" s="73">
        <f t="shared" si="3"/>
        <v>100.8</v>
      </c>
      <c r="M46" s="74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  <c r="DK46" s="85"/>
      <c r="DL46" s="85"/>
      <c r="DM46" s="85"/>
      <c r="DN46" s="85"/>
      <c r="DO46" s="85"/>
      <c r="DP46" s="85"/>
      <c r="DQ46" s="85"/>
      <c r="DR46" s="85"/>
      <c r="DS46" s="85"/>
      <c r="DT46" s="85"/>
      <c r="DU46" s="85"/>
      <c r="DV46" s="85"/>
      <c r="DW46" s="85"/>
      <c r="DX46" s="85"/>
      <c r="DY46" s="85"/>
      <c r="DZ46" s="85"/>
      <c r="EA46" s="85"/>
      <c r="EB46" s="85"/>
      <c r="EC46" s="85"/>
      <c r="ED46" s="85"/>
      <c r="EE46" s="85"/>
      <c r="EF46" s="85"/>
      <c r="EG46" s="85"/>
      <c r="EH46" s="85"/>
      <c r="EI46" s="85"/>
      <c r="EJ46" s="85"/>
      <c r="EK46" s="85"/>
      <c r="EL46" s="85"/>
      <c r="EM46" s="85"/>
      <c r="EN46" s="85"/>
      <c r="EO46" s="85"/>
      <c r="EP46" s="85"/>
      <c r="EQ46" s="85"/>
      <c r="ER46" s="85"/>
      <c r="ES46" s="85"/>
      <c r="ET46" s="85"/>
      <c r="EU46" s="85"/>
      <c r="EV46" s="85"/>
      <c r="EW46" s="85"/>
      <c r="EX46" s="85"/>
      <c r="EY46" s="85"/>
      <c r="EZ46" s="85"/>
      <c r="FA46" s="85"/>
      <c r="FB46" s="85"/>
      <c r="FC46" s="85"/>
      <c r="FD46" s="85"/>
      <c r="FE46" s="85"/>
      <c r="FF46" s="85"/>
      <c r="FG46" s="85"/>
      <c r="FH46" s="85"/>
      <c r="FI46" s="85"/>
      <c r="FJ46" s="85"/>
      <c r="FK46" s="85"/>
      <c r="FL46" s="85"/>
      <c r="FM46" s="85"/>
      <c r="FN46" s="85"/>
      <c r="FO46" s="85"/>
      <c r="FP46" s="85"/>
      <c r="FQ46" s="85"/>
      <c r="FR46" s="85"/>
      <c r="FS46" s="85"/>
      <c r="FT46" s="85"/>
      <c r="FU46" s="85"/>
      <c r="FV46" s="85"/>
      <c r="FW46" s="85"/>
      <c r="FX46" s="85"/>
      <c r="FY46" s="85"/>
      <c r="FZ46" s="85"/>
      <c r="GA46" s="85"/>
      <c r="GB46" s="85"/>
      <c r="GC46" s="85"/>
      <c r="GD46" s="85"/>
      <c r="GE46" s="85"/>
      <c r="GF46" s="85"/>
      <c r="GG46" s="85"/>
      <c r="GH46" s="85"/>
      <c r="GI46" s="85"/>
      <c r="GJ46" s="85"/>
      <c r="GK46" s="85"/>
      <c r="GL46" s="85"/>
      <c r="GM46" s="85"/>
      <c r="GN46" s="85"/>
      <c r="GO46" s="85"/>
      <c r="GP46" s="85"/>
      <c r="GQ46" s="85"/>
      <c r="GR46" s="85"/>
      <c r="GS46" s="85"/>
      <c r="GT46" s="85"/>
      <c r="GU46" s="85"/>
      <c r="GV46" s="85"/>
      <c r="GW46" s="85"/>
      <c r="GX46" s="85"/>
      <c r="GY46" s="85"/>
      <c r="GZ46" s="85"/>
      <c r="HA46" s="85"/>
      <c r="HB46" s="85"/>
      <c r="HC46" s="85"/>
      <c r="HD46" s="85"/>
      <c r="HE46" s="85"/>
      <c r="HF46" s="85"/>
      <c r="HG46" s="85"/>
      <c r="HH46" s="85"/>
      <c r="HI46" s="85"/>
      <c r="HJ46" s="85"/>
      <c r="HK46" s="85"/>
      <c r="HL46" s="85"/>
      <c r="HM46" s="85"/>
      <c r="HN46" s="85"/>
      <c r="HO46" s="85"/>
      <c r="HP46" s="85"/>
      <c r="HQ46" s="85"/>
      <c r="HR46" s="85"/>
      <c r="HS46" s="85"/>
      <c r="HT46" s="85"/>
      <c r="HU46" s="85"/>
      <c r="HV46" s="85"/>
      <c r="HW46" s="85"/>
      <c r="HX46" s="85"/>
      <c r="HY46" s="85"/>
      <c r="HZ46" s="85"/>
      <c r="IA46" s="85"/>
      <c r="IB46" s="85"/>
      <c r="IC46" s="85"/>
      <c r="ID46" s="85"/>
      <c r="IE46" s="85"/>
      <c r="IF46" s="85"/>
      <c r="IG46" s="85"/>
    </row>
    <row r="47" spans="1:241" s="5" customFormat="1" ht="19.5" customHeight="1">
      <c r="A47" s="56"/>
      <c r="B47" s="41" t="s">
        <v>13</v>
      </c>
      <c r="C47" s="30" t="s">
        <v>81</v>
      </c>
      <c r="D47" s="42">
        <v>1950</v>
      </c>
      <c r="E47" s="43" t="s">
        <v>70</v>
      </c>
      <c r="F47" s="33">
        <v>6</v>
      </c>
      <c r="G47" s="34">
        <f>(0.6+0.15*H47)</f>
        <v>1.125</v>
      </c>
      <c r="H47" s="35">
        <v>3.5</v>
      </c>
      <c r="I47" s="77">
        <f aca="true" t="shared" si="4" ref="I47:I54">F47*G47*H47</f>
        <v>23.625</v>
      </c>
      <c r="J47" s="33" t="s">
        <v>53</v>
      </c>
      <c r="K47" s="33">
        <v>184</v>
      </c>
      <c r="L47" s="73">
        <f t="shared" si="3"/>
        <v>4347</v>
      </c>
      <c r="M47" s="74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  <c r="DK47" s="85"/>
      <c r="DL47" s="85"/>
      <c r="DM47" s="85"/>
      <c r="DN47" s="85"/>
      <c r="DO47" s="85"/>
      <c r="DP47" s="85"/>
      <c r="DQ47" s="85"/>
      <c r="DR47" s="85"/>
      <c r="DS47" s="85"/>
      <c r="DT47" s="85"/>
      <c r="DU47" s="85"/>
      <c r="DV47" s="85"/>
      <c r="DW47" s="85"/>
      <c r="DX47" s="85"/>
      <c r="DY47" s="85"/>
      <c r="DZ47" s="85"/>
      <c r="EA47" s="85"/>
      <c r="EB47" s="85"/>
      <c r="EC47" s="85"/>
      <c r="ED47" s="85"/>
      <c r="EE47" s="85"/>
      <c r="EF47" s="85"/>
      <c r="EG47" s="85"/>
      <c r="EH47" s="85"/>
      <c r="EI47" s="85"/>
      <c r="EJ47" s="85"/>
      <c r="EK47" s="85"/>
      <c r="EL47" s="85"/>
      <c r="EM47" s="85"/>
      <c r="EN47" s="85"/>
      <c r="EO47" s="85"/>
      <c r="EP47" s="85"/>
      <c r="EQ47" s="85"/>
      <c r="ER47" s="85"/>
      <c r="ES47" s="85"/>
      <c r="ET47" s="85"/>
      <c r="EU47" s="85"/>
      <c r="EV47" s="85"/>
      <c r="EW47" s="85"/>
      <c r="EX47" s="85"/>
      <c r="EY47" s="85"/>
      <c r="EZ47" s="85"/>
      <c r="FA47" s="85"/>
      <c r="FB47" s="85"/>
      <c r="FC47" s="85"/>
      <c r="FD47" s="85"/>
      <c r="FE47" s="85"/>
      <c r="FF47" s="85"/>
      <c r="FG47" s="85"/>
      <c r="FH47" s="85"/>
      <c r="FI47" s="85"/>
      <c r="FJ47" s="85"/>
      <c r="FK47" s="85"/>
      <c r="FL47" s="85"/>
      <c r="FM47" s="85"/>
      <c r="FN47" s="85"/>
      <c r="FO47" s="85"/>
      <c r="FP47" s="85"/>
      <c r="FQ47" s="85"/>
      <c r="FR47" s="85"/>
      <c r="FS47" s="85"/>
      <c r="FT47" s="85"/>
      <c r="FU47" s="85"/>
      <c r="FV47" s="85"/>
      <c r="FW47" s="85"/>
      <c r="FX47" s="85"/>
      <c r="FY47" s="85"/>
      <c r="FZ47" s="85"/>
      <c r="GA47" s="85"/>
      <c r="GB47" s="85"/>
      <c r="GC47" s="85"/>
      <c r="GD47" s="85"/>
      <c r="GE47" s="85"/>
      <c r="GF47" s="85"/>
      <c r="GG47" s="85"/>
      <c r="GH47" s="85"/>
      <c r="GI47" s="85"/>
      <c r="GJ47" s="85"/>
      <c r="GK47" s="85"/>
      <c r="GL47" s="85"/>
      <c r="GM47" s="85"/>
      <c r="GN47" s="85"/>
      <c r="GO47" s="85"/>
      <c r="GP47" s="85"/>
      <c r="GQ47" s="85"/>
      <c r="GR47" s="85"/>
      <c r="GS47" s="85"/>
      <c r="GT47" s="85"/>
      <c r="GU47" s="85"/>
      <c r="GV47" s="85"/>
      <c r="GW47" s="85"/>
      <c r="GX47" s="85"/>
      <c r="GY47" s="85"/>
      <c r="GZ47" s="85"/>
      <c r="HA47" s="85"/>
      <c r="HB47" s="85"/>
      <c r="HC47" s="85"/>
      <c r="HD47" s="85"/>
      <c r="HE47" s="85"/>
      <c r="HF47" s="85"/>
      <c r="HG47" s="85"/>
      <c r="HH47" s="85"/>
      <c r="HI47" s="85"/>
      <c r="HJ47" s="85"/>
      <c r="HK47" s="85"/>
      <c r="HL47" s="85"/>
      <c r="HM47" s="85"/>
      <c r="HN47" s="85"/>
      <c r="HO47" s="85"/>
      <c r="HP47" s="85"/>
      <c r="HQ47" s="85"/>
      <c r="HR47" s="85"/>
      <c r="HS47" s="85"/>
      <c r="HT47" s="85"/>
      <c r="HU47" s="85"/>
      <c r="HV47" s="85"/>
      <c r="HW47" s="85"/>
      <c r="HX47" s="85"/>
      <c r="HY47" s="85"/>
      <c r="HZ47" s="85"/>
      <c r="IA47" s="85"/>
      <c r="IB47" s="85"/>
      <c r="IC47" s="85"/>
      <c r="ID47" s="85"/>
      <c r="IE47" s="85"/>
      <c r="IF47" s="85"/>
      <c r="IG47" s="85"/>
    </row>
    <row r="48" spans="1:241" s="5" customFormat="1" ht="19.5" customHeight="1">
      <c r="A48" s="56"/>
      <c r="B48" s="41" t="s">
        <v>13</v>
      </c>
      <c r="C48" s="30" t="s">
        <v>81</v>
      </c>
      <c r="D48" s="42">
        <v>1950</v>
      </c>
      <c r="E48" s="49" t="s">
        <v>82</v>
      </c>
      <c r="F48" s="50">
        <v>1.5</v>
      </c>
      <c r="G48" s="34">
        <v>0.5</v>
      </c>
      <c r="H48" s="51">
        <v>0.9</v>
      </c>
      <c r="I48" s="89">
        <v>2</v>
      </c>
      <c r="J48" s="33" t="s">
        <v>49</v>
      </c>
      <c r="K48" s="33">
        <v>240</v>
      </c>
      <c r="L48" s="73">
        <f t="shared" si="3"/>
        <v>480</v>
      </c>
      <c r="M48" s="74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5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  <c r="DK48" s="85"/>
      <c r="DL48" s="85"/>
      <c r="DM48" s="85"/>
      <c r="DN48" s="85"/>
      <c r="DO48" s="85"/>
      <c r="DP48" s="85"/>
      <c r="DQ48" s="85"/>
      <c r="DR48" s="85"/>
      <c r="DS48" s="85"/>
      <c r="DT48" s="85"/>
      <c r="DU48" s="85"/>
      <c r="DV48" s="85"/>
      <c r="DW48" s="85"/>
      <c r="DX48" s="85"/>
      <c r="DY48" s="85"/>
      <c r="DZ48" s="85"/>
      <c r="EA48" s="85"/>
      <c r="EB48" s="85"/>
      <c r="EC48" s="85"/>
      <c r="ED48" s="85"/>
      <c r="EE48" s="85"/>
      <c r="EF48" s="85"/>
      <c r="EG48" s="85"/>
      <c r="EH48" s="85"/>
      <c r="EI48" s="85"/>
      <c r="EJ48" s="85"/>
      <c r="EK48" s="85"/>
      <c r="EL48" s="85"/>
      <c r="EM48" s="85"/>
      <c r="EN48" s="85"/>
      <c r="EO48" s="85"/>
      <c r="EP48" s="85"/>
      <c r="EQ48" s="85"/>
      <c r="ER48" s="85"/>
      <c r="ES48" s="85"/>
      <c r="ET48" s="85"/>
      <c r="EU48" s="85"/>
      <c r="EV48" s="85"/>
      <c r="EW48" s="85"/>
      <c r="EX48" s="85"/>
      <c r="EY48" s="85"/>
      <c r="EZ48" s="85"/>
      <c r="FA48" s="85"/>
      <c r="FB48" s="85"/>
      <c r="FC48" s="85"/>
      <c r="FD48" s="85"/>
      <c r="FE48" s="85"/>
      <c r="FF48" s="85"/>
      <c r="FG48" s="85"/>
      <c r="FH48" s="85"/>
      <c r="FI48" s="85"/>
      <c r="FJ48" s="85"/>
      <c r="FK48" s="85"/>
      <c r="FL48" s="85"/>
      <c r="FM48" s="85"/>
      <c r="FN48" s="85"/>
      <c r="FO48" s="85"/>
      <c r="FP48" s="85"/>
      <c r="FQ48" s="85"/>
      <c r="FR48" s="85"/>
      <c r="FS48" s="85"/>
      <c r="FT48" s="85"/>
      <c r="FU48" s="85"/>
      <c r="FV48" s="85"/>
      <c r="FW48" s="85"/>
      <c r="FX48" s="85"/>
      <c r="FY48" s="85"/>
      <c r="FZ48" s="85"/>
      <c r="GA48" s="85"/>
      <c r="GB48" s="85"/>
      <c r="GC48" s="85"/>
      <c r="GD48" s="85"/>
      <c r="GE48" s="85"/>
      <c r="GF48" s="85"/>
      <c r="GG48" s="85"/>
      <c r="GH48" s="85"/>
      <c r="GI48" s="85"/>
      <c r="GJ48" s="85"/>
      <c r="GK48" s="85"/>
      <c r="GL48" s="85"/>
      <c r="GM48" s="85"/>
      <c r="GN48" s="85"/>
      <c r="GO48" s="85"/>
      <c r="GP48" s="85"/>
      <c r="GQ48" s="85"/>
      <c r="GR48" s="85"/>
      <c r="GS48" s="85"/>
      <c r="GT48" s="85"/>
      <c r="GU48" s="85"/>
      <c r="GV48" s="85"/>
      <c r="GW48" s="85"/>
      <c r="GX48" s="85"/>
      <c r="GY48" s="85"/>
      <c r="GZ48" s="85"/>
      <c r="HA48" s="85"/>
      <c r="HB48" s="85"/>
      <c r="HC48" s="85"/>
      <c r="HD48" s="85"/>
      <c r="HE48" s="85"/>
      <c r="HF48" s="85"/>
      <c r="HG48" s="85"/>
      <c r="HH48" s="85"/>
      <c r="HI48" s="85"/>
      <c r="HJ48" s="85"/>
      <c r="HK48" s="85"/>
      <c r="HL48" s="85"/>
      <c r="HM48" s="85"/>
      <c r="HN48" s="85"/>
      <c r="HO48" s="85"/>
      <c r="HP48" s="85"/>
      <c r="HQ48" s="85"/>
      <c r="HR48" s="85"/>
      <c r="HS48" s="85"/>
      <c r="HT48" s="85"/>
      <c r="HU48" s="85"/>
      <c r="HV48" s="85"/>
      <c r="HW48" s="85"/>
      <c r="HX48" s="85"/>
      <c r="HY48" s="85"/>
      <c r="HZ48" s="85"/>
      <c r="IA48" s="85"/>
      <c r="IB48" s="85"/>
      <c r="IC48" s="85"/>
      <c r="ID48" s="85"/>
      <c r="IE48" s="85"/>
      <c r="IF48" s="85"/>
      <c r="IG48" s="85"/>
    </row>
    <row r="49" spans="1:241" s="5" customFormat="1" ht="19.5" customHeight="1">
      <c r="A49" s="56"/>
      <c r="B49" s="41" t="s">
        <v>13</v>
      </c>
      <c r="C49" s="30" t="s">
        <v>81</v>
      </c>
      <c r="D49" s="42">
        <v>1950</v>
      </c>
      <c r="E49" s="44" t="s">
        <v>58</v>
      </c>
      <c r="F49" s="33">
        <v>6</v>
      </c>
      <c r="G49" s="34">
        <v>0.6</v>
      </c>
      <c r="H49" s="35"/>
      <c r="I49" s="77">
        <f>F49*G49</f>
        <v>3.5999999999999996</v>
      </c>
      <c r="J49" s="33" t="s">
        <v>59</v>
      </c>
      <c r="K49" s="33">
        <v>21</v>
      </c>
      <c r="L49" s="73">
        <f t="shared" si="3"/>
        <v>75.6</v>
      </c>
      <c r="M49" s="74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  <c r="DK49" s="85"/>
      <c r="DL49" s="85"/>
      <c r="DM49" s="85"/>
      <c r="DN49" s="85"/>
      <c r="DO49" s="85"/>
      <c r="DP49" s="85"/>
      <c r="DQ49" s="85"/>
      <c r="DR49" s="85"/>
      <c r="DS49" s="85"/>
      <c r="DT49" s="85"/>
      <c r="DU49" s="85"/>
      <c r="DV49" s="85"/>
      <c r="DW49" s="85"/>
      <c r="DX49" s="85"/>
      <c r="DY49" s="85"/>
      <c r="DZ49" s="85"/>
      <c r="EA49" s="85"/>
      <c r="EB49" s="85"/>
      <c r="EC49" s="85"/>
      <c r="ED49" s="85"/>
      <c r="EE49" s="85"/>
      <c r="EF49" s="85"/>
      <c r="EG49" s="85"/>
      <c r="EH49" s="85"/>
      <c r="EI49" s="85"/>
      <c r="EJ49" s="85"/>
      <c r="EK49" s="85"/>
      <c r="EL49" s="85"/>
      <c r="EM49" s="85"/>
      <c r="EN49" s="85"/>
      <c r="EO49" s="85"/>
      <c r="EP49" s="85"/>
      <c r="EQ49" s="85"/>
      <c r="ER49" s="85"/>
      <c r="ES49" s="85"/>
      <c r="ET49" s="85"/>
      <c r="EU49" s="85"/>
      <c r="EV49" s="85"/>
      <c r="EW49" s="85"/>
      <c r="EX49" s="85"/>
      <c r="EY49" s="85"/>
      <c r="EZ49" s="85"/>
      <c r="FA49" s="85"/>
      <c r="FB49" s="85"/>
      <c r="FC49" s="85"/>
      <c r="FD49" s="85"/>
      <c r="FE49" s="85"/>
      <c r="FF49" s="85"/>
      <c r="FG49" s="85"/>
      <c r="FH49" s="85"/>
      <c r="FI49" s="85"/>
      <c r="FJ49" s="85"/>
      <c r="FK49" s="85"/>
      <c r="FL49" s="85"/>
      <c r="FM49" s="85"/>
      <c r="FN49" s="85"/>
      <c r="FO49" s="85"/>
      <c r="FP49" s="85"/>
      <c r="FQ49" s="85"/>
      <c r="FR49" s="85"/>
      <c r="FS49" s="85"/>
      <c r="FT49" s="85"/>
      <c r="FU49" s="85"/>
      <c r="FV49" s="85"/>
      <c r="FW49" s="85"/>
      <c r="FX49" s="85"/>
      <c r="FY49" s="85"/>
      <c r="FZ49" s="85"/>
      <c r="GA49" s="85"/>
      <c r="GB49" s="85"/>
      <c r="GC49" s="85"/>
      <c r="GD49" s="85"/>
      <c r="GE49" s="85"/>
      <c r="GF49" s="85"/>
      <c r="GG49" s="85"/>
      <c r="GH49" s="85"/>
      <c r="GI49" s="85"/>
      <c r="GJ49" s="85"/>
      <c r="GK49" s="85"/>
      <c r="GL49" s="85"/>
      <c r="GM49" s="85"/>
      <c r="GN49" s="85"/>
      <c r="GO49" s="85"/>
      <c r="GP49" s="85"/>
      <c r="GQ49" s="85"/>
      <c r="GR49" s="85"/>
      <c r="GS49" s="85"/>
      <c r="GT49" s="85"/>
      <c r="GU49" s="85"/>
      <c r="GV49" s="85"/>
      <c r="GW49" s="85"/>
      <c r="GX49" s="85"/>
      <c r="GY49" s="85"/>
      <c r="GZ49" s="85"/>
      <c r="HA49" s="85"/>
      <c r="HB49" s="85"/>
      <c r="HC49" s="85"/>
      <c r="HD49" s="85"/>
      <c r="HE49" s="85"/>
      <c r="HF49" s="85"/>
      <c r="HG49" s="85"/>
      <c r="HH49" s="85"/>
      <c r="HI49" s="85"/>
      <c r="HJ49" s="85"/>
      <c r="HK49" s="85"/>
      <c r="HL49" s="85"/>
      <c r="HM49" s="85"/>
      <c r="HN49" s="85"/>
      <c r="HO49" s="85"/>
      <c r="HP49" s="85"/>
      <c r="HQ49" s="85"/>
      <c r="HR49" s="85"/>
      <c r="HS49" s="85"/>
      <c r="HT49" s="85"/>
      <c r="HU49" s="85"/>
      <c r="HV49" s="85"/>
      <c r="HW49" s="85"/>
      <c r="HX49" s="85"/>
      <c r="HY49" s="85"/>
      <c r="HZ49" s="85"/>
      <c r="IA49" s="85"/>
      <c r="IB49" s="85"/>
      <c r="IC49" s="85"/>
      <c r="ID49" s="85"/>
      <c r="IE49" s="85"/>
      <c r="IF49" s="85"/>
      <c r="IG49" s="85"/>
    </row>
    <row r="50" spans="1:241" s="5" customFormat="1" ht="19.5" customHeight="1">
      <c r="A50" s="56"/>
      <c r="B50" s="41" t="s">
        <v>13</v>
      </c>
      <c r="C50" s="30" t="s">
        <v>81</v>
      </c>
      <c r="D50" s="42">
        <v>1900</v>
      </c>
      <c r="E50" s="52" t="s">
        <v>72</v>
      </c>
      <c r="F50" s="54">
        <v>3</v>
      </c>
      <c r="G50" s="55">
        <v>1</v>
      </c>
      <c r="H50" s="55"/>
      <c r="I50" s="81">
        <f>F50*G50</f>
        <v>3</v>
      </c>
      <c r="J50" s="33" t="s">
        <v>59</v>
      </c>
      <c r="K50" s="54">
        <v>93</v>
      </c>
      <c r="L50" s="73">
        <f t="shared" si="3"/>
        <v>279</v>
      </c>
      <c r="M50" s="74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85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  <c r="DK50" s="85"/>
      <c r="DL50" s="85"/>
      <c r="DM50" s="85"/>
      <c r="DN50" s="85"/>
      <c r="DO50" s="85"/>
      <c r="DP50" s="85"/>
      <c r="DQ50" s="85"/>
      <c r="DR50" s="85"/>
      <c r="DS50" s="85"/>
      <c r="DT50" s="85"/>
      <c r="DU50" s="85"/>
      <c r="DV50" s="85"/>
      <c r="DW50" s="85"/>
      <c r="DX50" s="85"/>
      <c r="DY50" s="85"/>
      <c r="DZ50" s="85"/>
      <c r="EA50" s="85"/>
      <c r="EB50" s="85"/>
      <c r="EC50" s="85"/>
      <c r="ED50" s="85"/>
      <c r="EE50" s="85"/>
      <c r="EF50" s="85"/>
      <c r="EG50" s="85"/>
      <c r="EH50" s="85"/>
      <c r="EI50" s="85"/>
      <c r="EJ50" s="85"/>
      <c r="EK50" s="85"/>
      <c r="EL50" s="85"/>
      <c r="EM50" s="85"/>
      <c r="EN50" s="85"/>
      <c r="EO50" s="85"/>
      <c r="EP50" s="85"/>
      <c r="EQ50" s="85"/>
      <c r="ER50" s="85"/>
      <c r="ES50" s="85"/>
      <c r="ET50" s="85"/>
      <c r="EU50" s="85"/>
      <c r="EV50" s="85"/>
      <c r="EW50" s="85"/>
      <c r="EX50" s="85"/>
      <c r="EY50" s="85"/>
      <c r="EZ50" s="85"/>
      <c r="FA50" s="85"/>
      <c r="FB50" s="85"/>
      <c r="FC50" s="85"/>
      <c r="FD50" s="85"/>
      <c r="FE50" s="85"/>
      <c r="FF50" s="85"/>
      <c r="FG50" s="85"/>
      <c r="FH50" s="85"/>
      <c r="FI50" s="85"/>
      <c r="FJ50" s="85"/>
      <c r="FK50" s="85"/>
      <c r="FL50" s="85"/>
      <c r="FM50" s="85"/>
      <c r="FN50" s="85"/>
      <c r="FO50" s="85"/>
      <c r="FP50" s="85"/>
      <c r="FQ50" s="85"/>
      <c r="FR50" s="85"/>
      <c r="FS50" s="85"/>
      <c r="FT50" s="85"/>
      <c r="FU50" s="85"/>
      <c r="FV50" s="85"/>
      <c r="FW50" s="85"/>
      <c r="FX50" s="85"/>
      <c r="FY50" s="85"/>
      <c r="FZ50" s="85"/>
      <c r="GA50" s="85"/>
      <c r="GB50" s="85"/>
      <c r="GC50" s="85"/>
      <c r="GD50" s="85"/>
      <c r="GE50" s="85"/>
      <c r="GF50" s="85"/>
      <c r="GG50" s="85"/>
      <c r="GH50" s="85"/>
      <c r="GI50" s="85"/>
      <c r="GJ50" s="85"/>
      <c r="GK50" s="85"/>
      <c r="GL50" s="85"/>
      <c r="GM50" s="85"/>
      <c r="GN50" s="85"/>
      <c r="GO50" s="85"/>
      <c r="GP50" s="85"/>
      <c r="GQ50" s="85"/>
      <c r="GR50" s="85"/>
      <c r="GS50" s="85"/>
      <c r="GT50" s="85"/>
      <c r="GU50" s="85"/>
      <c r="GV50" s="85"/>
      <c r="GW50" s="85"/>
      <c r="GX50" s="85"/>
      <c r="GY50" s="85"/>
      <c r="GZ50" s="85"/>
      <c r="HA50" s="85"/>
      <c r="HB50" s="85"/>
      <c r="HC50" s="85"/>
      <c r="HD50" s="85"/>
      <c r="HE50" s="85"/>
      <c r="HF50" s="85"/>
      <c r="HG50" s="85"/>
      <c r="HH50" s="85"/>
      <c r="HI50" s="85"/>
      <c r="HJ50" s="85"/>
      <c r="HK50" s="85"/>
      <c r="HL50" s="85"/>
      <c r="HM50" s="85"/>
      <c r="HN50" s="85"/>
      <c r="HO50" s="85"/>
      <c r="HP50" s="85"/>
      <c r="HQ50" s="85"/>
      <c r="HR50" s="85"/>
      <c r="HS50" s="85"/>
      <c r="HT50" s="85"/>
      <c r="HU50" s="85"/>
      <c r="HV50" s="85"/>
      <c r="HW50" s="85"/>
      <c r="HX50" s="85"/>
      <c r="HY50" s="85"/>
      <c r="HZ50" s="85"/>
      <c r="IA50" s="85"/>
      <c r="IB50" s="85"/>
      <c r="IC50" s="85"/>
      <c r="ID50" s="85"/>
      <c r="IE50" s="85"/>
      <c r="IF50" s="85"/>
      <c r="IG50" s="85"/>
    </row>
    <row r="51" spans="1:241" s="5" customFormat="1" ht="19.5" customHeight="1">
      <c r="A51" s="56"/>
      <c r="B51" s="41" t="s">
        <v>13</v>
      </c>
      <c r="C51" s="30" t="s">
        <v>81</v>
      </c>
      <c r="D51" s="42">
        <v>1950</v>
      </c>
      <c r="E51" s="44" t="s">
        <v>52</v>
      </c>
      <c r="F51" s="33">
        <v>7</v>
      </c>
      <c r="G51" s="34">
        <f>(0.6+0.125*H51)</f>
        <v>1.1</v>
      </c>
      <c r="H51" s="35">
        <v>4</v>
      </c>
      <c r="I51" s="77">
        <f t="shared" si="4"/>
        <v>30.800000000000004</v>
      </c>
      <c r="J51" s="33" t="s">
        <v>53</v>
      </c>
      <c r="K51" s="33">
        <v>230</v>
      </c>
      <c r="L51" s="73">
        <f t="shared" si="3"/>
        <v>7084.000000000001</v>
      </c>
      <c r="M51" s="74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  <c r="DK51" s="85"/>
      <c r="DL51" s="85"/>
      <c r="DM51" s="85"/>
      <c r="DN51" s="85"/>
      <c r="DO51" s="85"/>
      <c r="DP51" s="85"/>
      <c r="DQ51" s="85"/>
      <c r="DR51" s="85"/>
      <c r="DS51" s="85"/>
      <c r="DT51" s="85"/>
      <c r="DU51" s="85"/>
      <c r="DV51" s="85"/>
      <c r="DW51" s="85"/>
      <c r="DX51" s="85"/>
      <c r="DY51" s="85"/>
      <c r="DZ51" s="85"/>
      <c r="EA51" s="85"/>
      <c r="EB51" s="85"/>
      <c r="EC51" s="85"/>
      <c r="ED51" s="85"/>
      <c r="EE51" s="85"/>
      <c r="EF51" s="85"/>
      <c r="EG51" s="85"/>
      <c r="EH51" s="85"/>
      <c r="EI51" s="85"/>
      <c r="EJ51" s="85"/>
      <c r="EK51" s="85"/>
      <c r="EL51" s="85"/>
      <c r="EM51" s="85"/>
      <c r="EN51" s="85"/>
      <c r="EO51" s="85"/>
      <c r="EP51" s="85"/>
      <c r="EQ51" s="85"/>
      <c r="ER51" s="85"/>
      <c r="ES51" s="85"/>
      <c r="ET51" s="85"/>
      <c r="EU51" s="85"/>
      <c r="EV51" s="85"/>
      <c r="EW51" s="85"/>
      <c r="EX51" s="85"/>
      <c r="EY51" s="85"/>
      <c r="EZ51" s="85"/>
      <c r="FA51" s="85"/>
      <c r="FB51" s="85"/>
      <c r="FC51" s="85"/>
      <c r="FD51" s="85"/>
      <c r="FE51" s="85"/>
      <c r="FF51" s="85"/>
      <c r="FG51" s="85"/>
      <c r="FH51" s="85"/>
      <c r="FI51" s="85"/>
      <c r="FJ51" s="85"/>
      <c r="FK51" s="85"/>
      <c r="FL51" s="85"/>
      <c r="FM51" s="85"/>
      <c r="FN51" s="85"/>
      <c r="FO51" s="85"/>
      <c r="FP51" s="85"/>
      <c r="FQ51" s="85"/>
      <c r="FR51" s="85"/>
      <c r="FS51" s="85"/>
      <c r="FT51" s="85"/>
      <c r="FU51" s="85"/>
      <c r="FV51" s="85"/>
      <c r="FW51" s="85"/>
      <c r="FX51" s="85"/>
      <c r="FY51" s="85"/>
      <c r="FZ51" s="85"/>
      <c r="GA51" s="85"/>
      <c r="GB51" s="85"/>
      <c r="GC51" s="85"/>
      <c r="GD51" s="85"/>
      <c r="GE51" s="85"/>
      <c r="GF51" s="85"/>
      <c r="GG51" s="85"/>
      <c r="GH51" s="85"/>
      <c r="GI51" s="85"/>
      <c r="GJ51" s="85"/>
      <c r="GK51" s="85"/>
      <c r="GL51" s="85"/>
      <c r="GM51" s="85"/>
      <c r="GN51" s="85"/>
      <c r="GO51" s="85"/>
      <c r="GP51" s="85"/>
      <c r="GQ51" s="85"/>
      <c r="GR51" s="85"/>
      <c r="GS51" s="85"/>
      <c r="GT51" s="85"/>
      <c r="GU51" s="85"/>
      <c r="GV51" s="85"/>
      <c r="GW51" s="85"/>
      <c r="GX51" s="85"/>
      <c r="GY51" s="85"/>
      <c r="GZ51" s="85"/>
      <c r="HA51" s="85"/>
      <c r="HB51" s="85"/>
      <c r="HC51" s="85"/>
      <c r="HD51" s="85"/>
      <c r="HE51" s="85"/>
      <c r="HF51" s="85"/>
      <c r="HG51" s="85"/>
      <c r="HH51" s="85"/>
      <c r="HI51" s="85"/>
      <c r="HJ51" s="85"/>
      <c r="HK51" s="85"/>
      <c r="HL51" s="85"/>
      <c r="HM51" s="85"/>
      <c r="HN51" s="85"/>
      <c r="HO51" s="85"/>
      <c r="HP51" s="85"/>
      <c r="HQ51" s="85"/>
      <c r="HR51" s="85"/>
      <c r="HS51" s="85"/>
      <c r="HT51" s="85"/>
      <c r="HU51" s="85"/>
      <c r="HV51" s="85"/>
      <c r="HW51" s="85"/>
      <c r="HX51" s="85"/>
      <c r="HY51" s="85"/>
      <c r="HZ51" s="85"/>
      <c r="IA51" s="85"/>
      <c r="IB51" s="85"/>
      <c r="IC51" s="85"/>
      <c r="ID51" s="85"/>
      <c r="IE51" s="85"/>
      <c r="IF51" s="85"/>
      <c r="IG51" s="85"/>
    </row>
    <row r="52" spans="1:241" s="5" customFormat="1" ht="19.5" customHeight="1">
      <c r="A52" s="56"/>
      <c r="B52" s="41" t="s">
        <v>13</v>
      </c>
      <c r="C52" s="30" t="s">
        <v>81</v>
      </c>
      <c r="D52" s="42">
        <v>1950</v>
      </c>
      <c r="E52" s="44" t="s">
        <v>52</v>
      </c>
      <c r="F52" s="33">
        <v>3</v>
      </c>
      <c r="G52" s="34">
        <f>(0.6+0.125*H52)</f>
        <v>0.975</v>
      </c>
      <c r="H52" s="35">
        <v>3</v>
      </c>
      <c r="I52" s="77">
        <f t="shared" si="4"/>
        <v>8.774999999999999</v>
      </c>
      <c r="J52" s="33" t="s">
        <v>53</v>
      </c>
      <c r="K52" s="33">
        <v>230</v>
      </c>
      <c r="L52" s="73">
        <f t="shared" si="3"/>
        <v>2018.2499999999998</v>
      </c>
      <c r="M52" s="74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  <c r="DK52" s="85"/>
      <c r="DL52" s="85"/>
      <c r="DM52" s="85"/>
      <c r="DN52" s="85"/>
      <c r="DO52" s="85"/>
      <c r="DP52" s="85"/>
      <c r="DQ52" s="85"/>
      <c r="DR52" s="85"/>
      <c r="DS52" s="85"/>
      <c r="DT52" s="85"/>
      <c r="DU52" s="85"/>
      <c r="DV52" s="85"/>
      <c r="DW52" s="85"/>
      <c r="DX52" s="85"/>
      <c r="DY52" s="85"/>
      <c r="DZ52" s="85"/>
      <c r="EA52" s="85"/>
      <c r="EB52" s="85"/>
      <c r="EC52" s="85"/>
      <c r="ED52" s="85"/>
      <c r="EE52" s="85"/>
      <c r="EF52" s="85"/>
      <c r="EG52" s="85"/>
      <c r="EH52" s="85"/>
      <c r="EI52" s="85"/>
      <c r="EJ52" s="85"/>
      <c r="EK52" s="85"/>
      <c r="EL52" s="85"/>
      <c r="EM52" s="85"/>
      <c r="EN52" s="85"/>
      <c r="EO52" s="85"/>
      <c r="EP52" s="85"/>
      <c r="EQ52" s="85"/>
      <c r="ER52" s="85"/>
      <c r="ES52" s="85"/>
      <c r="ET52" s="85"/>
      <c r="EU52" s="85"/>
      <c r="EV52" s="85"/>
      <c r="EW52" s="85"/>
      <c r="EX52" s="85"/>
      <c r="EY52" s="85"/>
      <c r="EZ52" s="85"/>
      <c r="FA52" s="85"/>
      <c r="FB52" s="85"/>
      <c r="FC52" s="85"/>
      <c r="FD52" s="85"/>
      <c r="FE52" s="85"/>
      <c r="FF52" s="85"/>
      <c r="FG52" s="85"/>
      <c r="FH52" s="85"/>
      <c r="FI52" s="85"/>
      <c r="FJ52" s="85"/>
      <c r="FK52" s="85"/>
      <c r="FL52" s="85"/>
      <c r="FM52" s="85"/>
      <c r="FN52" s="85"/>
      <c r="FO52" s="85"/>
      <c r="FP52" s="85"/>
      <c r="FQ52" s="85"/>
      <c r="FR52" s="85"/>
      <c r="FS52" s="85"/>
      <c r="FT52" s="85"/>
      <c r="FU52" s="85"/>
      <c r="FV52" s="85"/>
      <c r="FW52" s="85"/>
      <c r="FX52" s="85"/>
      <c r="FY52" s="85"/>
      <c r="FZ52" s="85"/>
      <c r="GA52" s="85"/>
      <c r="GB52" s="85"/>
      <c r="GC52" s="85"/>
      <c r="GD52" s="85"/>
      <c r="GE52" s="85"/>
      <c r="GF52" s="85"/>
      <c r="GG52" s="85"/>
      <c r="GH52" s="85"/>
      <c r="GI52" s="85"/>
      <c r="GJ52" s="85"/>
      <c r="GK52" s="85"/>
      <c r="GL52" s="85"/>
      <c r="GM52" s="85"/>
      <c r="GN52" s="85"/>
      <c r="GO52" s="85"/>
      <c r="GP52" s="85"/>
      <c r="GQ52" s="85"/>
      <c r="GR52" s="85"/>
      <c r="GS52" s="85"/>
      <c r="GT52" s="85"/>
      <c r="GU52" s="85"/>
      <c r="GV52" s="85"/>
      <c r="GW52" s="85"/>
      <c r="GX52" s="85"/>
      <c r="GY52" s="85"/>
      <c r="GZ52" s="85"/>
      <c r="HA52" s="85"/>
      <c r="HB52" s="85"/>
      <c r="HC52" s="85"/>
      <c r="HD52" s="85"/>
      <c r="HE52" s="85"/>
      <c r="HF52" s="85"/>
      <c r="HG52" s="85"/>
      <c r="HH52" s="85"/>
      <c r="HI52" s="85"/>
      <c r="HJ52" s="85"/>
      <c r="HK52" s="85"/>
      <c r="HL52" s="85"/>
      <c r="HM52" s="85"/>
      <c r="HN52" s="85"/>
      <c r="HO52" s="85"/>
      <c r="HP52" s="85"/>
      <c r="HQ52" s="85"/>
      <c r="HR52" s="85"/>
      <c r="HS52" s="85"/>
      <c r="HT52" s="85"/>
      <c r="HU52" s="85"/>
      <c r="HV52" s="85"/>
      <c r="HW52" s="85"/>
      <c r="HX52" s="85"/>
      <c r="HY52" s="85"/>
      <c r="HZ52" s="85"/>
      <c r="IA52" s="85"/>
      <c r="IB52" s="85"/>
      <c r="IC52" s="85"/>
      <c r="ID52" s="85"/>
      <c r="IE52" s="85"/>
      <c r="IF52" s="85"/>
      <c r="IG52" s="85"/>
    </row>
    <row r="53" spans="1:241" s="5" customFormat="1" ht="19.5" customHeight="1">
      <c r="A53" s="56"/>
      <c r="B53" s="41" t="s">
        <v>13</v>
      </c>
      <c r="C53" s="30" t="s">
        <v>81</v>
      </c>
      <c r="D53" s="42">
        <v>4600</v>
      </c>
      <c r="E53" s="43" t="s">
        <v>70</v>
      </c>
      <c r="F53" s="33">
        <v>11</v>
      </c>
      <c r="G53" s="34">
        <f>(0.6+0.15*H53)</f>
        <v>1.2</v>
      </c>
      <c r="H53" s="35">
        <v>4</v>
      </c>
      <c r="I53" s="77">
        <f t="shared" si="4"/>
        <v>52.8</v>
      </c>
      <c r="J53" s="33" t="s">
        <v>53</v>
      </c>
      <c r="K53" s="33">
        <v>184</v>
      </c>
      <c r="L53" s="73">
        <f t="shared" si="3"/>
        <v>9715.199999999999</v>
      </c>
      <c r="M53" s="74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  <c r="DK53" s="85"/>
      <c r="DL53" s="85"/>
      <c r="DM53" s="85"/>
      <c r="DN53" s="85"/>
      <c r="DO53" s="85"/>
      <c r="DP53" s="85"/>
      <c r="DQ53" s="85"/>
      <c r="DR53" s="85"/>
      <c r="DS53" s="85"/>
      <c r="DT53" s="85"/>
      <c r="DU53" s="85"/>
      <c r="DV53" s="85"/>
      <c r="DW53" s="85"/>
      <c r="DX53" s="85"/>
      <c r="DY53" s="85"/>
      <c r="DZ53" s="85"/>
      <c r="EA53" s="85"/>
      <c r="EB53" s="85"/>
      <c r="EC53" s="85"/>
      <c r="ED53" s="85"/>
      <c r="EE53" s="85"/>
      <c r="EF53" s="85"/>
      <c r="EG53" s="85"/>
      <c r="EH53" s="85"/>
      <c r="EI53" s="85"/>
      <c r="EJ53" s="85"/>
      <c r="EK53" s="85"/>
      <c r="EL53" s="85"/>
      <c r="EM53" s="85"/>
      <c r="EN53" s="85"/>
      <c r="EO53" s="85"/>
      <c r="EP53" s="85"/>
      <c r="EQ53" s="85"/>
      <c r="ER53" s="85"/>
      <c r="ES53" s="85"/>
      <c r="ET53" s="85"/>
      <c r="EU53" s="85"/>
      <c r="EV53" s="85"/>
      <c r="EW53" s="85"/>
      <c r="EX53" s="85"/>
      <c r="EY53" s="85"/>
      <c r="EZ53" s="85"/>
      <c r="FA53" s="85"/>
      <c r="FB53" s="85"/>
      <c r="FC53" s="85"/>
      <c r="FD53" s="85"/>
      <c r="FE53" s="85"/>
      <c r="FF53" s="85"/>
      <c r="FG53" s="85"/>
      <c r="FH53" s="85"/>
      <c r="FI53" s="85"/>
      <c r="FJ53" s="85"/>
      <c r="FK53" s="85"/>
      <c r="FL53" s="85"/>
      <c r="FM53" s="85"/>
      <c r="FN53" s="85"/>
      <c r="FO53" s="85"/>
      <c r="FP53" s="85"/>
      <c r="FQ53" s="85"/>
      <c r="FR53" s="85"/>
      <c r="FS53" s="85"/>
      <c r="FT53" s="85"/>
      <c r="FU53" s="85"/>
      <c r="FV53" s="85"/>
      <c r="FW53" s="85"/>
      <c r="FX53" s="85"/>
      <c r="FY53" s="85"/>
      <c r="FZ53" s="85"/>
      <c r="GA53" s="85"/>
      <c r="GB53" s="85"/>
      <c r="GC53" s="85"/>
      <c r="GD53" s="85"/>
      <c r="GE53" s="85"/>
      <c r="GF53" s="85"/>
      <c r="GG53" s="85"/>
      <c r="GH53" s="85"/>
      <c r="GI53" s="85"/>
      <c r="GJ53" s="85"/>
      <c r="GK53" s="85"/>
      <c r="GL53" s="85"/>
      <c r="GM53" s="85"/>
      <c r="GN53" s="85"/>
      <c r="GO53" s="85"/>
      <c r="GP53" s="85"/>
      <c r="GQ53" s="85"/>
      <c r="GR53" s="85"/>
      <c r="GS53" s="85"/>
      <c r="GT53" s="85"/>
      <c r="GU53" s="85"/>
      <c r="GV53" s="85"/>
      <c r="GW53" s="85"/>
      <c r="GX53" s="85"/>
      <c r="GY53" s="85"/>
      <c r="GZ53" s="85"/>
      <c r="HA53" s="85"/>
      <c r="HB53" s="85"/>
      <c r="HC53" s="85"/>
      <c r="HD53" s="85"/>
      <c r="HE53" s="85"/>
      <c r="HF53" s="85"/>
      <c r="HG53" s="85"/>
      <c r="HH53" s="85"/>
      <c r="HI53" s="85"/>
      <c r="HJ53" s="85"/>
      <c r="HK53" s="85"/>
      <c r="HL53" s="85"/>
      <c r="HM53" s="85"/>
      <c r="HN53" s="85"/>
      <c r="HO53" s="85"/>
      <c r="HP53" s="85"/>
      <c r="HQ53" s="85"/>
      <c r="HR53" s="85"/>
      <c r="HS53" s="85"/>
      <c r="HT53" s="85"/>
      <c r="HU53" s="85"/>
      <c r="HV53" s="85"/>
      <c r="HW53" s="85"/>
      <c r="HX53" s="85"/>
      <c r="HY53" s="85"/>
      <c r="HZ53" s="85"/>
      <c r="IA53" s="85"/>
      <c r="IB53" s="85"/>
      <c r="IC53" s="85"/>
      <c r="ID53" s="85"/>
      <c r="IE53" s="85"/>
      <c r="IF53" s="85"/>
      <c r="IG53" s="85"/>
    </row>
    <row r="54" spans="1:241" s="5" customFormat="1" ht="19.5" customHeight="1">
      <c r="A54" s="56"/>
      <c r="B54" s="41" t="s">
        <v>13</v>
      </c>
      <c r="C54" s="30" t="s">
        <v>81</v>
      </c>
      <c r="D54" s="42">
        <v>4600</v>
      </c>
      <c r="E54" s="43" t="s">
        <v>70</v>
      </c>
      <c r="F54" s="33">
        <v>13</v>
      </c>
      <c r="G54" s="34">
        <f>(0.6+0.15*H54)</f>
        <v>1.2</v>
      </c>
      <c r="H54" s="35">
        <v>4</v>
      </c>
      <c r="I54" s="77">
        <f t="shared" si="4"/>
        <v>62.4</v>
      </c>
      <c r="J54" s="33" t="s">
        <v>53</v>
      </c>
      <c r="K54" s="33">
        <v>184</v>
      </c>
      <c r="L54" s="73">
        <f t="shared" si="3"/>
        <v>11481.6</v>
      </c>
      <c r="M54" s="74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  <c r="DK54" s="85"/>
      <c r="DL54" s="85"/>
      <c r="DM54" s="85"/>
      <c r="DN54" s="85"/>
      <c r="DO54" s="85"/>
      <c r="DP54" s="85"/>
      <c r="DQ54" s="85"/>
      <c r="DR54" s="85"/>
      <c r="DS54" s="85"/>
      <c r="DT54" s="85"/>
      <c r="DU54" s="85"/>
      <c r="DV54" s="85"/>
      <c r="DW54" s="85"/>
      <c r="DX54" s="85"/>
      <c r="DY54" s="85"/>
      <c r="DZ54" s="85"/>
      <c r="EA54" s="85"/>
      <c r="EB54" s="85"/>
      <c r="EC54" s="85"/>
      <c r="ED54" s="85"/>
      <c r="EE54" s="85"/>
      <c r="EF54" s="85"/>
      <c r="EG54" s="85"/>
      <c r="EH54" s="85"/>
      <c r="EI54" s="85"/>
      <c r="EJ54" s="85"/>
      <c r="EK54" s="85"/>
      <c r="EL54" s="85"/>
      <c r="EM54" s="85"/>
      <c r="EN54" s="85"/>
      <c r="EO54" s="85"/>
      <c r="EP54" s="85"/>
      <c r="EQ54" s="85"/>
      <c r="ER54" s="85"/>
      <c r="ES54" s="85"/>
      <c r="ET54" s="85"/>
      <c r="EU54" s="85"/>
      <c r="EV54" s="85"/>
      <c r="EW54" s="85"/>
      <c r="EX54" s="85"/>
      <c r="EY54" s="85"/>
      <c r="EZ54" s="85"/>
      <c r="FA54" s="85"/>
      <c r="FB54" s="85"/>
      <c r="FC54" s="85"/>
      <c r="FD54" s="85"/>
      <c r="FE54" s="85"/>
      <c r="FF54" s="85"/>
      <c r="FG54" s="85"/>
      <c r="FH54" s="85"/>
      <c r="FI54" s="85"/>
      <c r="FJ54" s="85"/>
      <c r="FK54" s="85"/>
      <c r="FL54" s="85"/>
      <c r="FM54" s="85"/>
      <c r="FN54" s="85"/>
      <c r="FO54" s="85"/>
      <c r="FP54" s="85"/>
      <c r="FQ54" s="85"/>
      <c r="FR54" s="85"/>
      <c r="FS54" s="85"/>
      <c r="FT54" s="85"/>
      <c r="FU54" s="85"/>
      <c r="FV54" s="85"/>
      <c r="FW54" s="85"/>
      <c r="FX54" s="85"/>
      <c r="FY54" s="85"/>
      <c r="FZ54" s="85"/>
      <c r="GA54" s="85"/>
      <c r="GB54" s="85"/>
      <c r="GC54" s="85"/>
      <c r="GD54" s="85"/>
      <c r="GE54" s="85"/>
      <c r="GF54" s="85"/>
      <c r="GG54" s="85"/>
      <c r="GH54" s="85"/>
      <c r="GI54" s="85"/>
      <c r="GJ54" s="85"/>
      <c r="GK54" s="85"/>
      <c r="GL54" s="85"/>
      <c r="GM54" s="85"/>
      <c r="GN54" s="85"/>
      <c r="GO54" s="85"/>
      <c r="GP54" s="85"/>
      <c r="GQ54" s="85"/>
      <c r="GR54" s="85"/>
      <c r="GS54" s="85"/>
      <c r="GT54" s="85"/>
      <c r="GU54" s="85"/>
      <c r="GV54" s="85"/>
      <c r="GW54" s="85"/>
      <c r="GX54" s="85"/>
      <c r="GY54" s="85"/>
      <c r="GZ54" s="85"/>
      <c r="HA54" s="85"/>
      <c r="HB54" s="85"/>
      <c r="HC54" s="85"/>
      <c r="HD54" s="85"/>
      <c r="HE54" s="85"/>
      <c r="HF54" s="85"/>
      <c r="HG54" s="85"/>
      <c r="HH54" s="85"/>
      <c r="HI54" s="85"/>
      <c r="HJ54" s="85"/>
      <c r="HK54" s="85"/>
      <c r="HL54" s="85"/>
      <c r="HM54" s="85"/>
      <c r="HN54" s="85"/>
      <c r="HO54" s="85"/>
      <c r="HP54" s="85"/>
      <c r="HQ54" s="85"/>
      <c r="HR54" s="85"/>
      <c r="HS54" s="85"/>
      <c r="HT54" s="85"/>
      <c r="HU54" s="85"/>
      <c r="HV54" s="85"/>
      <c r="HW54" s="85"/>
      <c r="HX54" s="85"/>
      <c r="HY54" s="85"/>
      <c r="HZ54" s="85"/>
      <c r="IA54" s="85"/>
      <c r="IB54" s="85"/>
      <c r="IC54" s="85"/>
      <c r="ID54" s="85"/>
      <c r="IE54" s="85"/>
      <c r="IF54" s="85"/>
      <c r="IG54" s="85"/>
    </row>
    <row r="55" spans="1:241" s="5" customFormat="1" ht="19.5" customHeight="1">
      <c r="A55" s="56"/>
      <c r="B55" s="41" t="s">
        <v>13</v>
      </c>
      <c r="C55" s="30" t="s">
        <v>81</v>
      </c>
      <c r="D55" s="42">
        <v>4600</v>
      </c>
      <c r="E55" s="49" t="s">
        <v>82</v>
      </c>
      <c r="F55" s="50">
        <v>1.5</v>
      </c>
      <c r="G55" s="34">
        <v>0.5</v>
      </c>
      <c r="H55" s="51">
        <v>0.9</v>
      </c>
      <c r="I55" s="89">
        <v>4</v>
      </c>
      <c r="J55" s="33" t="s">
        <v>49</v>
      </c>
      <c r="K55" s="33">
        <v>240</v>
      </c>
      <c r="L55" s="73">
        <f t="shared" si="3"/>
        <v>960</v>
      </c>
      <c r="M55" s="74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85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  <c r="DK55" s="85"/>
      <c r="DL55" s="85"/>
      <c r="DM55" s="85"/>
      <c r="DN55" s="85"/>
      <c r="DO55" s="85"/>
      <c r="DP55" s="85"/>
      <c r="DQ55" s="85"/>
      <c r="DR55" s="85"/>
      <c r="DS55" s="85"/>
      <c r="DT55" s="85"/>
      <c r="DU55" s="85"/>
      <c r="DV55" s="85"/>
      <c r="DW55" s="85"/>
      <c r="DX55" s="85"/>
      <c r="DY55" s="85"/>
      <c r="DZ55" s="85"/>
      <c r="EA55" s="85"/>
      <c r="EB55" s="85"/>
      <c r="EC55" s="85"/>
      <c r="ED55" s="85"/>
      <c r="EE55" s="85"/>
      <c r="EF55" s="85"/>
      <c r="EG55" s="85"/>
      <c r="EH55" s="85"/>
      <c r="EI55" s="85"/>
      <c r="EJ55" s="85"/>
      <c r="EK55" s="85"/>
      <c r="EL55" s="85"/>
      <c r="EM55" s="85"/>
      <c r="EN55" s="85"/>
      <c r="EO55" s="85"/>
      <c r="EP55" s="85"/>
      <c r="EQ55" s="85"/>
      <c r="ER55" s="85"/>
      <c r="ES55" s="85"/>
      <c r="ET55" s="85"/>
      <c r="EU55" s="85"/>
      <c r="EV55" s="85"/>
      <c r="EW55" s="85"/>
      <c r="EX55" s="85"/>
      <c r="EY55" s="85"/>
      <c r="EZ55" s="85"/>
      <c r="FA55" s="85"/>
      <c r="FB55" s="85"/>
      <c r="FC55" s="85"/>
      <c r="FD55" s="85"/>
      <c r="FE55" s="85"/>
      <c r="FF55" s="85"/>
      <c r="FG55" s="85"/>
      <c r="FH55" s="85"/>
      <c r="FI55" s="85"/>
      <c r="FJ55" s="85"/>
      <c r="FK55" s="85"/>
      <c r="FL55" s="85"/>
      <c r="FM55" s="85"/>
      <c r="FN55" s="85"/>
      <c r="FO55" s="85"/>
      <c r="FP55" s="85"/>
      <c r="FQ55" s="85"/>
      <c r="FR55" s="85"/>
      <c r="FS55" s="85"/>
      <c r="FT55" s="85"/>
      <c r="FU55" s="85"/>
      <c r="FV55" s="85"/>
      <c r="FW55" s="85"/>
      <c r="FX55" s="85"/>
      <c r="FY55" s="85"/>
      <c r="FZ55" s="85"/>
      <c r="GA55" s="85"/>
      <c r="GB55" s="85"/>
      <c r="GC55" s="85"/>
      <c r="GD55" s="85"/>
      <c r="GE55" s="85"/>
      <c r="GF55" s="85"/>
      <c r="GG55" s="85"/>
      <c r="GH55" s="85"/>
      <c r="GI55" s="85"/>
      <c r="GJ55" s="85"/>
      <c r="GK55" s="85"/>
      <c r="GL55" s="85"/>
      <c r="GM55" s="85"/>
      <c r="GN55" s="85"/>
      <c r="GO55" s="85"/>
      <c r="GP55" s="85"/>
      <c r="GQ55" s="85"/>
      <c r="GR55" s="85"/>
      <c r="GS55" s="85"/>
      <c r="GT55" s="85"/>
      <c r="GU55" s="85"/>
      <c r="GV55" s="85"/>
      <c r="GW55" s="85"/>
      <c r="GX55" s="85"/>
      <c r="GY55" s="85"/>
      <c r="GZ55" s="85"/>
      <c r="HA55" s="85"/>
      <c r="HB55" s="85"/>
      <c r="HC55" s="85"/>
      <c r="HD55" s="85"/>
      <c r="HE55" s="85"/>
      <c r="HF55" s="85"/>
      <c r="HG55" s="85"/>
      <c r="HH55" s="85"/>
      <c r="HI55" s="85"/>
      <c r="HJ55" s="85"/>
      <c r="HK55" s="85"/>
      <c r="HL55" s="85"/>
      <c r="HM55" s="85"/>
      <c r="HN55" s="85"/>
      <c r="HO55" s="85"/>
      <c r="HP55" s="85"/>
      <c r="HQ55" s="85"/>
      <c r="HR55" s="85"/>
      <c r="HS55" s="85"/>
      <c r="HT55" s="85"/>
      <c r="HU55" s="85"/>
      <c r="HV55" s="85"/>
      <c r="HW55" s="85"/>
      <c r="HX55" s="85"/>
      <c r="HY55" s="85"/>
      <c r="HZ55" s="85"/>
      <c r="IA55" s="85"/>
      <c r="IB55" s="85"/>
      <c r="IC55" s="85"/>
      <c r="ID55" s="85"/>
      <c r="IE55" s="85"/>
      <c r="IF55" s="85"/>
      <c r="IG55" s="85"/>
    </row>
    <row r="56" spans="1:241" s="5" customFormat="1" ht="19.5" customHeight="1">
      <c r="A56" s="56"/>
      <c r="B56" s="41" t="s">
        <v>13</v>
      </c>
      <c r="C56" s="30" t="s">
        <v>81</v>
      </c>
      <c r="D56" s="42">
        <v>4600</v>
      </c>
      <c r="E56" s="44" t="s">
        <v>55</v>
      </c>
      <c r="F56" s="33">
        <v>13</v>
      </c>
      <c r="G56" s="34">
        <v>3</v>
      </c>
      <c r="H56" s="35">
        <v>2.5</v>
      </c>
      <c r="I56" s="77">
        <f aca="true" t="shared" si="5" ref="I56:I61">F56*G56*H56</f>
        <v>97.5</v>
      </c>
      <c r="J56" s="33" t="s">
        <v>53</v>
      </c>
      <c r="K56" s="33">
        <v>21</v>
      </c>
      <c r="L56" s="73">
        <f t="shared" si="3"/>
        <v>2047.5</v>
      </c>
      <c r="M56" s="74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  <c r="DK56" s="85"/>
      <c r="DL56" s="85"/>
      <c r="DM56" s="85"/>
      <c r="DN56" s="85"/>
      <c r="DO56" s="85"/>
      <c r="DP56" s="85"/>
      <c r="DQ56" s="85"/>
      <c r="DR56" s="85"/>
      <c r="DS56" s="85"/>
      <c r="DT56" s="85"/>
      <c r="DU56" s="85"/>
      <c r="DV56" s="85"/>
      <c r="DW56" s="85"/>
      <c r="DX56" s="85"/>
      <c r="DY56" s="85"/>
      <c r="DZ56" s="85"/>
      <c r="EA56" s="85"/>
      <c r="EB56" s="85"/>
      <c r="EC56" s="85"/>
      <c r="ED56" s="85"/>
      <c r="EE56" s="85"/>
      <c r="EF56" s="85"/>
      <c r="EG56" s="85"/>
      <c r="EH56" s="85"/>
      <c r="EI56" s="85"/>
      <c r="EJ56" s="85"/>
      <c r="EK56" s="85"/>
      <c r="EL56" s="85"/>
      <c r="EM56" s="85"/>
      <c r="EN56" s="85"/>
      <c r="EO56" s="85"/>
      <c r="EP56" s="85"/>
      <c r="EQ56" s="85"/>
      <c r="ER56" s="85"/>
      <c r="ES56" s="85"/>
      <c r="ET56" s="85"/>
      <c r="EU56" s="85"/>
      <c r="EV56" s="85"/>
      <c r="EW56" s="85"/>
      <c r="EX56" s="85"/>
      <c r="EY56" s="85"/>
      <c r="EZ56" s="85"/>
      <c r="FA56" s="85"/>
      <c r="FB56" s="85"/>
      <c r="FC56" s="85"/>
      <c r="FD56" s="85"/>
      <c r="FE56" s="85"/>
      <c r="FF56" s="85"/>
      <c r="FG56" s="85"/>
      <c r="FH56" s="85"/>
      <c r="FI56" s="85"/>
      <c r="FJ56" s="85"/>
      <c r="FK56" s="85"/>
      <c r="FL56" s="85"/>
      <c r="FM56" s="85"/>
      <c r="FN56" s="85"/>
      <c r="FO56" s="85"/>
      <c r="FP56" s="85"/>
      <c r="FQ56" s="85"/>
      <c r="FR56" s="85"/>
      <c r="FS56" s="85"/>
      <c r="FT56" s="85"/>
      <c r="FU56" s="85"/>
      <c r="FV56" s="85"/>
      <c r="FW56" s="85"/>
      <c r="FX56" s="85"/>
      <c r="FY56" s="85"/>
      <c r="FZ56" s="85"/>
      <c r="GA56" s="85"/>
      <c r="GB56" s="85"/>
      <c r="GC56" s="85"/>
      <c r="GD56" s="85"/>
      <c r="GE56" s="85"/>
      <c r="GF56" s="85"/>
      <c r="GG56" s="85"/>
      <c r="GH56" s="85"/>
      <c r="GI56" s="85"/>
      <c r="GJ56" s="85"/>
      <c r="GK56" s="85"/>
      <c r="GL56" s="85"/>
      <c r="GM56" s="85"/>
      <c r="GN56" s="85"/>
      <c r="GO56" s="85"/>
      <c r="GP56" s="85"/>
      <c r="GQ56" s="85"/>
      <c r="GR56" s="85"/>
      <c r="GS56" s="85"/>
      <c r="GT56" s="85"/>
      <c r="GU56" s="85"/>
      <c r="GV56" s="85"/>
      <c r="GW56" s="85"/>
      <c r="GX56" s="85"/>
      <c r="GY56" s="85"/>
      <c r="GZ56" s="85"/>
      <c r="HA56" s="85"/>
      <c r="HB56" s="85"/>
      <c r="HC56" s="85"/>
      <c r="HD56" s="85"/>
      <c r="HE56" s="85"/>
      <c r="HF56" s="85"/>
      <c r="HG56" s="85"/>
      <c r="HH56" s="85"/>
      <c r="HI56" s="85"/>
      <c r="HJ56" s="85"/>
      <c r="HK56" s="85"/>
      <c r="HL56" s="85"/>
      <c r="HM56" s="85"/>
      <c r="HN56" s="85"/>
      <c r="HO56" s="85"/>
      <c r="HP56" s="85"/>
      <c r="HQ56" s="85"/>
      <c r="HR56" s="85"/>
      <c r="HS56" s="85"/>
      <c r="HT56" s="85"/>
      <c r="HU56" s="85"/>
      <c r="HV56" s="85"/>
      <c r="HW56" s="85"/>
      <c r="HX56" s="85"/>
      <c r="HY56" s="85"/>
      <c r="HZ56" s="85"/>
      <c r="IA56" s="85"/>
      <c r="IB56" s="85"/>
      <c r="IC56" s="85"/>
      <c r="ID56" s="85"/>
      <c r="IE56" s="85"/>
      <c r="IF56" s="85"/>
      <c r="IG56" s="85"/>
    </row>
    <row r="57" spans="1:241" s="5" customFormat="1" ht="19.5" customHeight="1">
      <c r="A57" s="56"/>
      <c r="B57" s="41" t="s">
        <v>13</v>
      </c>
      <c r="C57" s="30" t="s">
        <v>81</v>
      </c>
      <c r="D57" s="42">
        <v>4600</v>
      </c>
      <c r="E57" s="52" t="s">
        <v>64</v>
      </c>
      <c r="F57" s="33">
        <v>20</v>
      </c>
      <c r="G57" s="34">
        <v>3</v>
      </c>
      <c r="H57" s="35">
        <v>0.2</v>
      </c>
      <c r="I57" s="77">
        <f t="shared" si="5"/>
        <v>12</v>
      </c>
      <c r="J57" s="33" t="s">
        <v>53</v>
      </c>
      <c r="K57" s="33">
        <v>23</v>
      </c>
      <c r="L57" s="73">
        <f t="shared" si="3"/>
        <v>276</v>
      </c>
      <c r="M57" s="74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85"/>
      <c r="DP57" s="85"/>
      <c r="DQ57" s="85"/>
      <c r="DR57" s="85"/>
      <c r="DS57" s="85"/>
      <c r="DT57" s="85"/>
      <c r="DU57" s="85"/>
      <c r="DV57" s="85"/>
      <c r="DW57" s="85"/>
      <c r="DX57" s="85"/>
      <c r="DY57" s="85"/>
      <c r="DZ57" s="85"/>
      <c r="EA57" s="85"/>
      <c r="EB57" s="85"/>
      <c r="EC57" s="85"/>
      <c r="ED57" s="85"/>
      <c r="EE57" s="85"/>
      <c r="EF57" s="85"/>
      <c r="EG57" s="85"/>
      <c r="EH57" s="85"/>
      <c r="EI57" s="85"/>
      <c r="EJ57" s="85"/>
      <c r="EK57" s="85"/>
      <c r="EL57" s="85"/>
      <c r="EM57" s="85"/>
      <c r="EN57" s="85"/>
      <c r="EO57" s="85"/>
      <c r="EP57" s="85"/>
      <c r="EQ57" s="85"/>
      <c r="ER57" s="85"/>
      <c r="ES57" s="85"/>
      <c r="ET57" s="85"/>
      <c r="EU57" s="85"/>
      <c r="EV57" s="85"/>
      <c r="EW57" s="85"/>
      <c r="EX57" s="85"/>
      <c r="EY57" s="85"/>
      <c r="EZ57" s="85"/>
      <c r="FA57" s="85"/>
      <c r="FB57" s="85"/>
      <c r="FC57" s="85"/>
      <c r="FD57" s="85"/>
      <c r="FE57" s="85"/>
      <c r="FF57" s="85"/>
      <c r="FG57" s="85"/>
      <c r="FH57" s="85"/>
      <c r="FI57" s="85"/>
      <c r="FJ57" s="85"/>
      <c r="FK57" s="85"/>
      <c r="FL57" s="85"/>
      <c r="FM57" s="85"/>
      <c r="FN57" s="85"/>
      <c r="FO57" s="85"/>
      <c r="FP57" s="85"/>
      <c r="FQ57" s="85"/>
      <c r="FR57" s="85"/>
      <c r="FS57" s="85"/>
      <c r="FT57" s="85"/>
      <c r="FU57" s="85"/>
      <c r="FV57" s="85"/>
      <c r="FW57" s="85"/>
      <c r="FX57" s="85"/>
      <c r="FY57" s="85"/>
      <c r="FZ57" s="85"/>
      <c r="GA57" s="85"/>
      <c r="GB57" s="85"/>
      <c r="GC57" s="85"/>
      <c r="GD57" s="85"/>
      <c r="GE57" s="85"/>
      <c r="GF57" s="85"/>
      <c r="GG57" s="85"/>
      <c r="GH57" s="85"/>
      <c r="GI57" s="85"/>
      <c r="GJ57" s="85"/>
      <c r="GK57" s="85"/>
      <c r="GL57" s="85"/>
      <c r="GM57" s="85"/>
      <c r="GN57" s="85"/>
      <c r="GO57" s="85"/>
      <c r="GP57" s="85"/>
      <c r="GQ57" s="85"/>
      <c r="GR57" s="85"/>
      <c r="GS57" s="85"/>
      <c r="GT57" s="85"/>
      <c r="GU57" s="85"/>
      <c r="GV57" s="85"/>
      <c r="GW57" s="85"/>
      <c r="GX57" s="85"/>
      <c r="GY57" s="85"/>
      <c r="GZ57" s="85"/>
      <c r="HA57" s="85"/>
      <c r="HB57" s="85"/>
      <c r="HC57" s="85"/>
      <c r="HD57" s="85"/>
      <c r="HE57" s="85"/>
      <c r="HF57" s="85"/>
      <c r="HG57" s="85"/>
      <c r="HH57" s="85"/>
      <c r="HI57" s="85"/>
      <c r="HJ57" s="85"/>
      <c r="HK57" s="85"/>
      <c r="HL57" s="85"/>
      <c r="HM57" s="85"/>
      <c r="HN57" s="85"/>
      <c r="HO57" s="85"/>
      <c r="HP57" s="85"/>
      <c r="HQ57" s="85"/>
      <c r="HR57" s="85"/>
      <c r="HS57" s="85"/>
      <c r="HT57" s="85"/>
      <c r="HU57" s="85"/>
      <c r="HV57" s="85"/>
      <c r="HW57" s="85"/>
      <c r="HX57" s="85"/>
      <c r="HY57" s="85"/>
      <c r="HZ57" s="85"/>
      <c r="IA57" s="85"/>
      <c r="IB57" s="85"/>
      <c r="IC57" s="85"/>
      <c r="ID57" s="85"/>
      <c r="IE57" s="85"/>
      <c r="IF57" s="85"/>
      <c r="IG57" s="85"/>
    </row>
    <row r="58" spans="1:241" s="5" customFormat="1" ht="19.5" customHeight="1">
      <c r="A58" s="56"/>
      <c r="B58" s="41" t="s">
        <v>13</v>
      </c>
      <c r="C58" s="30" t="s">
        <v>81</v>
      </c>
      <c r="D58" s="42">
        <v>4800</v>
      </c>
      <c r="E58" s="44" t="s">
        <v>65</v>
      </c>
      <c r="F58" s="33">
        <v>30</v>
      </c>
      <c r="G58" s="34">
        <v>4</v>
      </c>
      <c r="H58" s="35">
        <v>0.2</v>
      </c>
      <c r="I58" s="77">
        <f t="shared" si="5"/>
        <v>24</v>
      </c>
      <c r="J58" s="33" t="s">
        <v>53</v>
      </c>
      <c r="K58" s="33">
        <v>58</v>
      </c>
      <c r="L58" s="73">
        <f t="shared" si="3"/>
        <v>1392</v>
      </c>
      <c r="M58" s="74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  <c r="DK58" s="85"/>
      <c r="DL58" s="85"/>
      <c r="DM58" s="85"/>
      <c r="DN58" s="85"/>
      <c r="DO58" s="85"/>
      <c r="DP58" s="85"/>
      <c r="DQ58" s="85"/>
      <c r="DR58" s="85"/>
      <c r="DS58" s="85"/>
      <c r="DT58" s="85"/>
      <c r="DU58" s="85"/>
      <c r="DV58" s="85"/>
      <c r="DW58" s="85"/>
      <c r="DX58" s="85"/>
      <c r="DY58" s="85"/>
      <c r="DZ58" s="85"/>
      <c r="EA58" s="85"/>
      <c r="EB58" s="85"/>
      <c r="EC58" s="85"/>
      <c r="ED58" s="85"/>
      <c r="EE58" s="85"/>
      <c r="EF58" s="85"/>
      <c r="EG58" s="85"/>
      <c r="EH58" s="85"/>
      <c r="EI58" s="85"/>
      <c r="EJ58" s="85"/>
      <c r="EK58" s="85"/>
      <c r="EL58" s="85"/>
      <c r="EM58" s="85"/>
      <c r="EN58" s="85"/>
      <c r="EO58" s="85"/>
      <c r="EP58" s="85"/>
      <c r="EQ58" s="85"/>
      <c r="ER58" s="85"/>
      <c r="ES58" s="85"/>
      <c r="ET58" s="85"/>
      <c r="EU58" s="85"/>
      <c r="EV58" s="85"/>
      <c r="EW58" s="85"/>
      <c r="EX58" s="85"/>
      <c r="EY58" s="85"/>
      <c r="EZ58" s="85"/>
      <c r="FA58" s="85"/>
      <c r="FB58" s="85"/>
      <c r="FC58" s="85"/>
      <c r="FD58" s="85"/>
      <c r="FE58" s="85"/>
      <c r="FF58" s="85"/>
      <c r="FG58" s="85"/>
      <c r="FH58" s="85"/>
      <c r="FI58" s="85"/>
      <c r="FJ58" s="85"/>
      <c r="FK58" s="85"/>
      <c r="FL58" s="85"/>
      <c r="FM58" s="85"/>
      <c r="FN58" s="85"/>
      <c r="FO58" s="85"/>
      <c r="FP58" s="85"/>
      <c r="FQ58" s="85"/>
      <c r="FR58" s="85"/>
      <c r="FS58" s="85"/>
      <c r="FT58" s="85"/>
      <c r="FU58" s="85"/>
      <c r="FV58" s="85"/>
      <c r="FW58" s="85"/>
      <c r="FX58" s="85"/>
      <c r="FY58" s="85"/>
      <c r="FZ58" s="85"/>
      <c r="GA58" s="85"/>
      <c r="GB58" s="85"/>
      <c r="GC58" s="85"/>
      <c r="GD58" s="85"/>
      <c r="GE58" s="85"/>
      <c r="GF58" s="85"/>
      <c r="GG58" s="85"/>
      <c r="GH58" s="85"/>
      <c r="GI58" s="85"/>
      <c r="GJ58" s="85"/>
      <c r="GK58" s="85"/>
      <c r="GL58" s="85"/>
      <c r="GM58" s="85"/>
      <c r="GN58" s="85"/>
      <c r="GO58" s="85"/>
      <c r="GP58" s="85"/>
      <c r="GQ58" s="85"/>
      <c r="GR58" s="85"/>
      <c r="GS58" s="85"/>
      <c r="GT58" s="85"/>
      <c r="GU58" s="85"/>
      <c r="GV58" s="85"/>
      <c r="GW58" s="85"/>
      <c r="GX58" s="85"/>
      <c r="GY58" s="85"/>
      <c r="GZ58" s="85"/>
      <c r="HA58" s="85"/>
      <c r="HB58" s="85"/>
      <c r="HC58" s="85"/>
      <c r="HD58" s="85"/>
      <c r="HE58" s="85"/>
      <c r="HF58" s="85"/>
      <c r="HG58" s="85"/>
      <c r="HH58" s="85"/>
      <c r="HI58" s="85"/>
      <c r="HJ58" s="85"/>
      <c r="HK58" s="85"/>
      <c r="HL58" s="85"/>
      <c r="HM58" s="85"/>
      <c r="HN58" s="85"/>
      <c r="HO58" s="85"/>
      <c r="HP58" s="85"/>
      <c r="HQ58" s="85"/>
      <c r="HR58" s="85"/>
      <c r="HS58" s="85"/>
      <c r="HT58" s="85"/>
      <c r="HU58" s="85"/>
      <c r="HV58" s="85"/>
      <c r="HW58" s="85"/>
      <c r="HX58" s="85"/>
      <c r="HY58" s="85"/>
      <c r="HZ58" s="85"/>
      <c r="IA58" s="85"/>
      <c r="IB58" s="85"/>
      <c r="IC58" s="85"/>
      <c r="ID58" s="85"/>
      <c r="IE58" s="85"/>
      <c r="IF58" s="85"/>
      <c r="IG58" s="85"/>
    </row>
    <row r="59" spans="1:241" s="5" customFormat="1" ht="19.5" customHeight="1">
      <c r="A59" s="56"/>
      <c r="B59" s="41" t="s">
        <v>13</v>
      </c>
      <c r="C59" s="30" t="s">
        <v>81</v>
      </c>
      <c r="D59" s="42">
        <v>5000</v>
      </c>
      <c r="E59" s="43" t="s">
        <v>70</v>
      </c>
      <c r="F59" s="33">
        <v>27</v>
      </c>
      <c r="G59" s="34">
        <f>(0.6+0.15*H59)</f>
        <v>1.08</v>
      </c>
      <c r="H59" s="35">
        <v>3.2</v>
      </c>
      <c r="I59" s="77">
        <f t="shared" si="5"/>
        <v>93.31200000000001</v>
      </c>
      <c r="J59" s="33" t="s">
        <v>53</v>
      </c>
      <c r="K59" s="33">
        <v>184</v>
      </c>
      <c r="L59" s="73">
        <f t="shared" si="3"/>
        <v>17169.408000000003</v>
      </c>
      <c r="M59" s="90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85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  <c r="DK59" s="85"/>
      <c r="DL59" s="85"/>
      <c r="DM59" s="85"/>
      <c r="DN59" s="85"/>
      <c r="DO59" s="85"/>
      <c r="DP59" s="85"/>
      <c r="DQ59" s="85"/>
      <c r="DR59" s="85"/>
      <c r="DS59" s="85"/>
      <c r="DT59" s="85"/>
      <c r="DU59" s="85"/>
      <c r="DV59" s="85"/>
      <c r="DW59" s="85"/>
      <c r="DX59" s="85"/>
      <c r="DY59" s="85"/>
      <c r="DZ59" s="85"/>
      <c r="EA59" s="85"/>
      <c r="EB59" s="85"/>
      <c r="EC59" s="85"/>
      <c r="ED59" s="85"/>
      <c r="EE59" s="85"/>
      <c r="EF59" s="85"/>
      <c r="EG59" s="85"/>
      <c r="EH59" s="85"/>
      <c r="EI59" s="85"/>
      <c r="EJ59" s="85"/>
      <c r="EK59" s="85"/>
      <c r="EL59" s="85"/>
      <c r="EM59" s="85"/>
      <c r="EN59" s="85"/>
      <c r="EO59" s="85"/>
      <c r="EP59" s="85"/>
      <c r="EQ59" s="85"/>
      <c r="ER59" s="85"/>
      <c r="ES59" s="85"/>
      <c r="ET59" s="85"/>
      <c r="EU59" s="85"/>
      <c r="EV59" s="85"/>
      <c r="EW59" s="85"/>
      <c r="EX59" s="85"/>
      <c r="EY59" s="85"/>
      <c r="EZ59" s="85"/>
      <c r="FA59" s="85"/>
      <c r="FB59" s="85"/>
      <c r="FC59" s="85"/>
      <c r="FD59" s="85"/>
      <c r="FE59" s="85"/>
      <c r="FF59" s="85"/>
      <c r="FG59" s="85"/>
      <c r="FH59" s="85"/>
      <c r="FI59" s="85"/>
      <c r="FJ59" s="85"/>
      <c r="FK59" s="85"/>
      <c r="FL59" s="85"/>
      <c r="FM59" s="85"/>
      <c r="FN59" s="85"/>
      <c r="FO59" s="85"/>
      <c r="FP59" s="85"/>
      <c r="FQ59" s="85"/>
      <c r="FR59" s="85"/>
      <c r="FS59" s="85"/>
      <c r="FT59" s="85"/>
      <c r="FU59" s="85"/>
      <c r="FV59" s="85"/>
      <c r="FW59" s="85"/>
      <c r="FX59" s="85"/>
      <c r="FY59" s="85"/>
      <c r="FZ59" s="85"/>
      <c r="GA59" s="85"/>
      <c r="GB59" s="85"/>
      <c r="GC59" s="85"/>
      <c r="GD59" s="85"/>
      <c r="GE59" s="85"/>
      <c r="GF59" s="85"/>
      <c r="GG59" s="85"/>
      <c r="GH59" s="85"/>
      <c r="GI59" s="85"/>
      <c r="GJ59" s="85"/>
      <c r="GK59" s="85"/>
      <c r="GL59" s="85"/>
      <c r="GM59" s="85"/>
      <c r="GN59" s="85"/>
      <c r="GO59" s="85"/>
      <c r="GP59" s="85"/>
      <c r="GQ59" s="85"/>
      <c r="GR59" s="85"/>
      <c r="GS59" s="85"/>
      <c r="GT59" s="85"/>
      <c r="GU59" s="85"/>
      <c r="GV59" s="85"/>
      <c r="GW59" s="85"/>
      <c r="GX59" s="85"/>
      <c r="GY59" s="85"/>
      <c r="GZ59" s="85"/>
      <c r="HA59" s="85"/>
      <c r="HB59" s="85"/>
      <c r="HC59" s="85"/>
      <c r="HD59" s="85"/>
      <c r="HE59" s="85"/>
      <c r="HF59" s="85"/>
      <c r="HG59" s="85"/>
      <c r="HH59" s="85"/>
      <c r="HI59" s="85"/>
      <c r="HJ59" s="85"/>
      <c r="HK59" s="85"/>
      <c r="HL59" s="85"/>
      <c r="HM59" s="85"/>
      <c r="HN59" s="85"/>
      <c r="HO59" s="85"/>
      <c r="HP59" s="85"/>
      <c r="HQ59" s="85"/>
      <c r="HR59" s="85"/>
      <c r="HS59" s="85"/>
      <c r="HT59" s="85"/>
      <c r="HU59" s="85"/>
      <c r="HV59" s="85"/>
      <c r="HW59" s="85"/>
      <c r="HX59" s="85"/>
      <c r="HY59" s="85"/>
      <c r="HZ59" s="85"/>
      <c r="IA59" s="85"/>
      <c r="IB59" s="85"/>
      <c r="IC59" s="85"/>
      <c r="ID59" s="85"/>
      <c r="IE59" s="85"/>
      <c r="IF59" s="85"/>
      <c r="IG59" s="85"/>
    </row>
    <row r="60" spans="1:241" s="5" customFormat="1" ht="19.5" customHeight="1">
      <c r="A60" s="56"/>
      <c r="B60" s="41" t="s">
        <v>13</v>
      </c>
      <c r="C60" s="30" t="s">
        <v>81</v>
      </c>
      <c r="D60" s="42">
        <v>5000</v>
      </c>
      <c r="E60" s="49" t="s">
        <v>62</v>
      </c>
      <c r="F60" s="50">
        <v>30</v>
      </c>
      <c r="G60" s="34">
        <v>0.5</v>
      </c>
      <c r="H60" s="51">
        <v>0.9</v>
      </c>
      <c r="I60" s="77">
        <f t="shared" si="5"/>
        <v>13.5</v>
      </c>
      <c r="J60" s="33" t="s">
        <v>53</v>
      </c>
      <c r="K60" s="33">
        <v>380</v>
      </c>
      <c r="L60" s="73">
        <f t="shared" si="3"/>
        <v>5130</v>
      </c>
      <c r="M60" s="90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</row>
    <row r="61" spans="1:241" s="5" customFormat="1" ht="19.5" customHeight="1">
      <c r="A61" s="56"/>
      <c r="B61" s="41" t="s">
        <v>13</v>
      </c>
      <c r="C61" s="30" t="s">
        <v>81</v>
      </c>
      <c r="D61" s="42">
        <v>5000</v>
      </c>
      <c r="E61" s="44" t="s">
        <v>55</v>
      </c>
      <c r="F61" s="33">
        <v>24</v>
      </c>
      <c r="G61" s="34">
        <v>2.4</v>
      </c>
      <c r="H61" s="35">
        <v>1.5</v>
      </c>
      <c r="I61" s="77">
        <f t="shared" si="5"/>
        <v>86.39999999999999</v>
      </c>
      <c r="J61" s="33" t="s">
        <v>53</v>
      </c>
      <c r="K61" s="33">
        <v>380</v>
      </c>
      <c r="L61" s="73">
        <f t="shared" si="3"/>
        <v>32832</v>
      </c>
      <c r="M61" s="90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  <c r="DK61" s="85"/>
      <c r="DL61" s="85"/>
      <c r="DM61" s="85"/>
      <c r="DN61" s="85"/>
      <c r="DO61" s="85"/>
      <c r="DP61" s="85"/>
      <c r="DQ61" s="85"/>
      <c r="DR61" s="85"/>
      <c r="DS61" s="85"/>
      <c r="DT61" s="85"/>
      <c r="DU61" s="85"/>
      <c r="DV61" s="85"/>
      <c r="DW61" s="85"/>
      <c r="DX61" s="85"/>
      <c r="DY61" s="85"/>
      <c r="DZ61" s="85"/>
      <c r="EA61" s="85"/>
      <c r="EB61" s="85"/>
      <c r="EC61" s="85"/>
      <c r="ED61" s="85"/>
      <c r="EE61" s="85"/>
      <c r="EF61" s="85"/>
      <c r="EG61" s="85"/>
      <c r="EH61" s="85"/>
      <c r="EI61" s="85"/>
      <c r="EJ61" s="85"/>
      <c r="EK61" s="85"/>
      <c r="EL61" s="85"/>
      <c r="EM61" s="85"/>
      <c r="EN61" s="85"/>
      <c r="EO61" s="85"/>
      <c r="EP61" s="85"/>
      <c r="EQ61" s="85"/>
      <c r="ER61" s="85"/>
      <c r="ES61" s="85"/>
      <c r="ET61" s="85"/>
      <c r="EU61" s="85"/>
      <c r="EV61" s="85"/>
      <c r="EW61" s="85"/>
      <c r="EX61" s="85"/>
      <c r="EY61" s="85"/>
      <c r="EZ61" s="85"/>
      <c r="FA61" s="85"/>
      <c r="FB61" s="85"/>
      <c r="FC61" s="85"/>
      <c r="FD61" s="85"/>
      <c r="FE61" s="85"/>
      <c r="FF61" s="85"/>
      <c r="FG61" s="85"/>
      <c r="FH61" s="85"/>
      <c r="FI61" s="85"/>
      <c r="FJ61" s="85"/>
      <c r="FK61" s="85"/>
      <c r="FL61" s="85"/>
      <c r="FM61" s="85"/>
      <c r="FN61" s="85"/>
      <c r="FO61" s="85"/>
      <c r="FP61" s="85"/>
      <c r="FQ61" s="85"/>
      <c r="FR61" s="85"/>
      <c r="FS61" s="85"/>
      <c r="FT61" s="85"/>
      <c r="FU61" s="85"/>
      <c r="FV61" s="85"/>
      <c r="FW61" s="85"/>
      <c r="FX61" s="85"/>
      <c r="FY61" s="85"/>
      <c r="FZ61" s="85"/>
      <c r="GA61" s="85"/>
      <c r="GB61" s="85"/>
      <c r="GC61" s="85"/>
      <c r="GD61" s="85"/>
      <c r="GE61" s="85"/>
      <c r="GF61" s="85"/>
      <c r="GG61" s="85"/>
      <c r="GH61" s="85"/>
      <c r="GI61" s="85"/>
      <c r="GJ61" s="85"/>
      <c r="GK61" s="85"/>
      <c r="GL61" s="85"/>
      <c r="GM61" s="85"/>
      <c r="GN61" s="85"/>
      <c r="GO61" s="85"/>
      <c r="GP61" s="85"/>
      <c r="GQ61" s="85"/>
      <c r="GR61" s="85"/>
      <c r="GS61" s="85"/>
      <c r="GT61" s="85"/>
      <c r="GU61" s="85"/>
      <c r="GV61" s="85"/>
      <c r="GW61" s="85"/>
      <c r="GX61" s="85"/>
      <c r="GY61" s="85"/>
      <c r="GZ61" s="85"/>
      <c r="HA61" s="85"/>
      <c r="HB61" s="85"/>
      <c r="HC61" s="85"/>
      <c r="HD61" s="85"/>
      <c r="HE61" s="85"/>
      <c r="HF61" s="85"/>
      <c r="HG61" s="85"/>
      <c r="HH61" s="85"/>
      <c r="HI61" s="85"/>
      <c r="HJ61" s="85"/>
      <c r="HK61" s="85"/>
      <c r="HL61" s="85"/>
      <c r="HM61" s="85"/>
      <c r="HN61" s="85"/>
      <c r="HO61" s="85"/>
      <c r="HP61" s="85"/>
      <c r="HQ61" s="85"/>
      <c r="HR61" s="85"/>
      <c r="HS61" s="85"/>
      <c r="HT61" s="85"/>
      <c r="HU61" s="85"/>
      <c r="HV61" s="85"/>
      <c r="HW61" s="85"/>
      <c r="HX61" s="85"/>
      <c r="HY61" s="85"/>
      <c r="HZ61" s="85"/>
      <c r="IA61" s="85"/>
      <c r="IB61" s="85"/>
      <c r="IC61" s="85"/>
      <c r="ID61" s="85"/>
      <c r="IE61" s="85"/>
      <c r="IF61" s="85"/>
      <c r="IG61" s="85"/>
    </row>
    <row r="62" spans="1:241" s="5" customFormat="1" ht="19.5" customHeight="1">
      <c r="A62" s="56"/>
      <c r="B62" s="41" t="s">
        <v>13</v>
      </c>
      <c r="C62" s="30" t="s">
        <v>81</v>
      </c>
      <c r="D62" s="42">
        <v>5000</v>
      </c>
      <c r="E62" s="52" t="s">
        <v>72</v>
      </c>
      <c r="F62" s="54">
        <v>27</v>
      </c>
      <c r="G62" s="55">
        <v>3</v>
      </c>
      <c r="H62" s="55"/>
      <c r="I62" s="81">
        <f>F62*G62</f>
        <v>81</v>
      </c>
      <c r="J62" s="33" t="s">
        <v>59</v>
      </c>
      <c r="K62" s="54">
        <v>93</v>
      </c>
      <c r="L62" s="73">
        <f t="shared" si="3"/>
        <v>7533</v>
      </c>
      <c r="M62" s="90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  <c r="DK62" s="85"/>
      <c r="DL62" s="85"/>
      <c r="DM62" s="85"/>
      <c r="DN62" s="85"/>
      <c r="DO62" s="85"/>
      <c r="DP62" s="85"/>
      <c r="DQ62" s="85"/>
      <c r="DR62" s="85"/>
      <c r="DS62" s="85"/>
      <c r="DT62" s="85"/>
      <c r="DU62" s="85"/>
      <c r="DV62" s="85"/>
      <c r="DW62" s="85"/>
      <c r="DX62" s="85"/>
      <c r="DY62" s="85"/>
      <c r="DZ62" s="85"/>
      <c r="EA62" s="85"/>
      <c r="EB62" s="85"/>
      <c r="EC62" s="85"/>
      <c r="ED62" s="85"/>
      <c r="EE62" s="85"/>
      <c r="EF62" s="85"/>
      <c r="EG62" s="85"/>
      <c r="EH62" s="85"/>
      <c r="EI62" s="85"/>
      <c r="EJ62" s="85"/>
      <c r="EK62" s="85"/>
      <c r="EL62" s="85"/>
      <c r="EM62" s="85"/>
      <c r="EN62" s="85"/>
      <c r="EO62" s="85"/>
      <c r="EP62" s="85"/>
      <c r="EQ62" s="85"/>
      <c r="ER62" s="85"/>
      <c r="ES62" s="85"/>
      <c r="ET62" s="85"/>
      <c r="EU62" s="85"/>
      <c r="EV62" s="85"/>
      <c r="EW62" s="85"/>
      <c r="EX62" s="85"/>
      <c r="EY62" s="85"/>
      <c r="EZ62" s="85"/>
      <c r="FA62" s="85"/>
      <c r="FB62" s="85"/>
      <c r="FC62" s="85"/>
      <c r="FD62" s="85"/>
      <c r="FE62" s="85"/>
      <c r="FF62" s="85"/>
      <c r="FG62" s="85"/>
      <c r="FH62" s="85"/>
      <c r="FI62" s="85"/>
      <c r="FJ62" s="85"/>
      <c r="FK62" s="85"/>
      <c r="FL62" s="85"/>
      <c r="FM62" s="85"/>
      <c r="FN62" s="85"/>
      <c r="FO62" s="85"/>
      <c r="FP62" s="85"/>
      <c r="FQ62" s="85"/>
      <c r="FR62" s="85"/>
      <c r="FS62" s="85"/>
      <c r="FT62" s="85"/>
      <c r="FU62" s="85"/>
      <c r="FV62" s="85"/>
      <c r="FW62" s="85"/>
      <c r="FX62" s="85"/>
      <c r="FY62" s="85"/>
      <c r="FZ62" s="85"/>
      <c r="GA62" s="85"/>
      <c r="GB62" s="85"/>
      <c r="GC62" s="85"/>
      <c r="GD62" s="85"/>
      <c r="GE62" s="85"/>
      <c r="GF62" s="85"/>
      <c r="GG62" s="85"/>
      <c r="GH62" s="85"/>
      <c r="GI62" s="85"/>
      <c r="GJ62" s="85"/>
      <c r="GK62" s="85"/>
      <c r="GL62" s="85"/>
      <c r="GM62" s="85"/>
      <c r="GN62" s="85"/>
      <c r="GO62" s="85"/>
      <c r="GP62" s="85"/>
      <c r="GQ62" s="85"/>
      <c r="GR62" s="85"/>
      <c r="GS62" s="85"/>
      <c r="GT62" s="85"/>
      <c r="GU62" s="85"/>
      <c r="GV62" s="85"/>
      <c r="GW62" s="85"/>
      <c r="GX62" s="85"/>
      <c r="GY62" s="85"/>
      <c r="GZ62" s="85"/>
      <c r="HA62" s="85"/>
      <c r="HB62" s="85"/>
      <c r="HC62" s="85"/>
      <c r="HD62" s="85"/>
      <c r="HE62" s="85"/>
      <c r="HF62" s="85"/>
      <c r="HG62" s="85"/>
      <c r="HH62" s="85"/>
      <c r="HI62" s="85"/>
      <c r="HJ62" s="85"/>
      <c r="HK62" s="85"/>
      <c r="HL62" s="85"/>
      <c r="HM62" s="85"/>
      <c r="HN62" s="85"/>
      <c r="HO62" s="85"/>
      <c r="HP62" s="85"/>
      <c r="HQ62" s="85"/>
      <c r="HR62" s="85"/>
      <c r="HS62" s="85"/>
      <c r="HT62" s="85"/>
      <c r="HU62" s="85"/>
      <c r="HV62" s="85"/>
      <c r="HW62" s="85"/>
      <c r="HX62" s="85"/>
      <c r="HY62" s="85"/>
      <c r="HZ62" s="85"/>
      <c r="IA62" s="85"/>
      <c r="IB62" s="85"/>
      <c r="IC62" s="85"/>
      <c r="ID62" s="85"/>
      <c r="IE62" s="85"/>
      <c r="IF62" s="85"/>
      <c r="IG62" s="85"/>
    </row>
    <row r="63" spans="1:241" s="5" customFormat="1" ht="19.5" customHeight="1">
      <c r="A63" s="56"/>
      <c r="B63" s="41" t="s">
        <v>13</v>
      </c>
      <c r="C63" s="30" t="s">
        <v>81</v>
      </c>
      <c r="D63" s="42">
        <v>5000</v>
      </c>
      <c r="E63" s="43" t="s">
        <v>54</v>
      </c>
      <c r="F63" s="33">
        <v>26</v>
      </c>
      <c r="G63" s="34">
        <v>1.7</v>
      </c>
      <c r="H63" s="35">
        <v>2</v>
      </c>
      <c r="I63" s="77">
        <f aca="true" t="shared" si="6" ref="I63:I68">F63*G63*H63</f>
        <v>88.39999999999999</v>
      </c>
      <c r="J63" s="33" t="s">
        <v>53</v>
      </c>
      <c r="K63" s="33">
        <v>380</v>
      </c>
      <c r="L63" s="73">
        <f t="shared" si="3"/>
        <v>33592</v>
      </c>
      <c r="M63" s="90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  <c r="DK63" s="85"/>
      <c r="DL63" s="85"/>
      <c r="DM63" s="85"/>
      <c r="DN63" s="85"/>
      <c r="DO63" s="85"/>
      <c r="DP63" s="85"/>
      <c r="DQ63" s="85"/>
      <c r="DR63" s="85"/>
      <c r="DS63" s="85"/>
      <c r="DT63" s="85"/>
      <c r="DU63" s="85"/>
      <c r="DV63" s="85"/>
      <c r="DW63" s="85"/>
      <c r="DX63" s="85"/>
      <c r="DY63" s="85"/>
      <c r="DZ63" s="85"/>
      <c r="EA63" s="85"/>
      <c r="EB63" s="85"/>
      <c r="EC63" s="85"/>
      <c r="ED63" s="85"/>
      <c r="EE63" s="85"/>
      <c r="EF63" s="85"/>
      <c r="EG63" s="85"/>
      <c r="EH63" s="85"/>
      <c r="EI63" s="85"/>
      <c r="EJ63" s="85"/>
      <c r="EK63" s="85"/>
      <c r="EL63" s="85"/>
      <c r="EM63" s="85"/>
      <c r="EN63" s="85"/>
      <c r="EO63" s="85"/>
      <c r="EP63" s="85"/>
      <c r="EQ63" s="85"/>
      <c r="ER63" s="85"/>
      <c r="ES63" s="85"/>
      <c r="ET63" s="85"/>
      <c r="EU63" s="85"/>
      <c r="EV63" s="85"/>
      <c r="EW63" s="85"/>
      <c r="EX63" s="85"/>
      <c r="EY63" s="85"/>
      <c r="EZ63" s="85"/>
      <c r="FA63" s="85"/>
      <c r="FB63" s="85"/>
      <c r="FC63" s="85"/>
      <c r="FD63" s="85"/>
      <c r="FE63" s="85"/>
      <c r="FF63" s="85"/>
      <c r="FG63" s="85"/>
      <c r="FH63" s="85"/>
      <c r="FI63" s="85"/>
      <c r="FJ63" s="85"/>
      <c r="FK63" s="85"/>
      <c r="FL63" s="85"/>
      <c r="FM63" s="85"/>
      <c r="FN63" s="85"/>
      <c r="FO63" s="85"/>
      <c r="FP63" s="85"/>
      <c r="FQ63" s="85"/>
      <c r="FR63" s="85"/>
      <c r="FS63" s="85"/>
      <c r="FT63" s="85"/>
      <c r="FU63" s="85"/>
      <c r="FV63" s="85"/>
      <c r="FW63" s="85"/>
      <c r="FX63" s="85"/>
      <c r="FY63" s="85"/>
      <c r="FZ63" s="85"/>
      <c r="GA63" s="85"/>
      <c r="GB63" s="85"/>
      <c r="GC63" s="85"/>
      <c r="GD63" s="85"/>
      <c r="GE63" s="85"/>
      <c r="GF63" s="85"/>
      <c r="GG63" s="85"/>
      <c r="GH63" s="85"/>
      <c r="GI63" s="85"/>
      <c r="GJ63" s="85"/>
      <c r="GK63" s="85"/>
      <c r="GL63" s="85"/>
      <c r="GM63" s="85"/>
      <c r="GN63" s="85"/>
      <c r="GO63" s="85"/>
      <c r="GP63" s="85"/>
      <c r="GQ63" s="85"/>
      <c r="GR63" s="85"/>
      <c r="GS63" s="85"/>
      <c r="GT63" s="85"/>
      <c r="GU63" s="85"/>
      <c r="GV63" s="85"/>
      <c r="GW63" s="85"/>
      <c r="GX63" s="85"/>
      <c r="GY63" s="85"/>
      <c r="GZ63" s="85"/>
      <c r="HA63" s="85"/>
      <c r="HB63" s="85"/>
      <c r="HC63" s="85"/>
      <c r="HD63" s="85"/>
      <c r="HE63" s="85"/>
      <c r="HF63" s="85"/>
      <c r="HG63" s="85"/>
      <c r="HH63" s="85"/>
      <c r="HI63" s="85"/>
      <c r="HJ63" s="85"/>
      <c r="HK63" s="85"/>
      <c r="HL63" s="85"/>
      <c r="HM63" s="85"/>
      <c r="HN63" s="85"/>
      <c r="HO63" s="85"/>
      <c r="HP63" s="85"/>
      <c r="HQ63" s="85"/>
      <c r="HR63" s="85"/>
      <c r="HS63" s="85"/>
      <c r="HT63" s="85"/>
      <c r="HU63" s="85"/>
      <c r="HV63" s="85"/>
      <c r="HW63" s="85"/>
      <c r="HX63" s="85"/>
      <c r="HY63" s="85"/>
      <c r="HZ63" s="85"/>
      <c r="IA63" s="85"/>
      <c r="IB63" s="85"/>
      <c r="IC63" s="85"/>
      <c r="ID63" s="85"/>
      <c r="IE63" s="85"/>
      <c r="IF63" s="85"/>
      <c r="IG63" s="85"/>
    </row>
    <row r="64" spans="1:241" s="5" customFormat="1" ht="19.5" customHeight="1">
      <c r="A64" s="56"/>
      <c r="B64" s="41" t="s">
        <v>13</v>
      </c>
      <c r="C64" s="30" t="s">
        <v>81</v>
      </c>
      <c r="D64" s="42">
        <v>5000</v>
      </c>
      <c r="E64" s="44" t="s">
        <v>83</v>
      </c>
      <c r="F64" s="33">
        <v>6</v>
      </c>
      <c r="G64" s="34">
        <v>1</v>
      </c>
      <c r="H64" s="35"/>
      <c r="I64" s="77">
        <f>F64</f>
        <v>6</v>
      </c>
      <c r="J64" s="33" t="s">
        <v>57</v>
      </c>
      <c r="K64" s="33">
        <v>1000</v>
      </c>
      <c r="L64" s="73">
        <f t="shared" si="3"/>
        <v>6000</v>
      </c>
      <c r="M64" s="90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85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  <c r="DK64" s="85"/>
      <c r="DL64" s="85"/>
      <c r="DM64" s="85"/>
      <c r="DN64" s="85"/>
      <c r="DO64" s="85"/>
      <c r="DP64" s="85"/>
      <c r="DQ64" s="85"/>
      <c r="DR64" s="85"/>
      <c r="DS64" s="85"/>
      <c r="DT64" s="85"/>
      <c r="DU64" s="85"/>
      <c r="DV64" s="85"/>
      <c r="DW64" s="85"/>
      <c r="DX64" s="85"/>
      <c r="DY64" s="85"/>
      <c r="DZ64" s="85"/>
      <c r="EA64" s="85"/>
      <c r="EB64" s="85"/>
      <c r="EC64" s="85"/>
      <c r="ED64" s="85"/>
      <c r="EE64" s="85"/>
      <c r="EF64" s="85"/>
      <c r="EG64" s="85"/>
      <c r="EH64" s="85"/>
      <c r="EI64" s="85"/>
      <c r="EJ64" s="85"/>
      <c r="EK64" s="85"/>
      <c r="EL64" s="85"/>
      <c r="EM64" s="85"/>
      <c r="EN64" s="85"/>
      <c r="EO64" s="85"/>
      <c r="EP64" s="85"/>
      <c r="EQ64" s="85"/>
      <c r="ER64" s="85"/>
      <c r="ES64" s="85"/>
      <c r="ET64" s="85"/>
      <c r="EU64" s="85"/>
      <c r="EV64" s="85"/>
      <c r="EW64" s="85"/>
      <c r="EX64" s="85"/>
      <c r="EY64" s="85"/>
      <c r="EZ64" s="85"/>
      <c r="FA64" s="85"/>
      <c r="FB64" s="85"/>
      <c r="FC64" s="85"/>
      <c r="FD64" s="85"/>
      <c r="FE64" s="85"/>
      <c r="FF64" s="85"/>
      <c r="FG64" s="85"/>
      <c r="FH64" s="85"/>
      <c r="FI64" s="85"/>
      <c r="FJ64" s="85"/>
      <c r="FK64" s="85"/>
      <c r="FL64" s="85"/>
      <c r="FM64" s="85"/>
      <c r="FN64" s="85"/>
      <c r="FO64" s="85"/>
      <c r="FP64" s="85"/>
      <c r="FQ64" s="85"/>
      <c r="FR64" s="85"/>
      <c r="FS64" s="85"/>
      <c r="FT64" s="85"/>
      <c r="FU64" s="85"/>
      <c r="FV64" s="85"/>
      <c r="FW64" s="85"/>
      <c r="FX64" s="85"/>
      <c r="FY64" s="85"/>
      <c r="FZ64" s="85"/>
      <c r="GA64" s="85"/>
      <c r="GB64" s="85"/>
      <c r="GC64" s="85"/>
      <c r="GD64" s="85"/>
      <c r="GE64" s="85"/>
      <c r="GF64" s="85"/>
      <c r="GG64" s="85"/>
      <c r="GH64" s="85"/>
      <c r="GI64" s="85"/>
      <c r="GJ64" s="85"/>
      <c r="GK64" s="85"/>
      <c r="GL64" s="85"/>
      <c r="GM64" s="85"/>
      <c r="GN64" s="85"/>
      <c r="GO64" s="85"/>
      <c r="GP64" s="85"/>
      <c r="GQ64" s="85"/>
      <c r="GR64" s="85"/>
      <c r="GS64" s="85"/>
      <c r="GT64" s="85"/>
      <c r="GU64" s="85"/>
      <c r="GV64" s="85"/>
      <c r="GW64" s="85"/>
      <c r="GX64" s="85"/>
      <c r="GY64" s="85"/>
      <c r="GZ64" s="85"/>
      <c r="HA64" s="85"/>
      <c r="HB64" s="85"/>
      <c r="HC64" s="85"/>
      <c r="HD64" s="85"/>
      <c r="HE64" s="85"/>
      <c r="HF64" s="85"/>
      <c r="HG64" s="85"/>
      <c r="HH64" s="85"/>
      <c r="HI64" s="85"/>
      <c r="HJ64" s="85"/>
      <c r="HK64" s="85"/>
      <c r="HL64" s="85"/>
      <c r="HM64" s="85"/>
      <c r="HN64" s="85"/>
      <c r="HO64" s="85"/>
      <c r="HP64" s="85"/>
      <c r="HQ64" s="85"/>
      <c r="HR64" s="85"/>
      <c r="HS64" s="85"/>
      <c r="HT64" s="85"/>
      <c r="HU64" s="85"/>
      <c r="HV64" s="85"/>
      <c r="HW64" s="85"/>
      <c r="HX64" s="85"/>
      <c r="HY64" s="85"/>
      <c r="HZ64" s="85"/>
      <c r="IA64" s="85"/>
      <c r="IB64" s="85"/>
      <c r="IC64" s="85"/>
      <c r="ID64" s="85"/>
      <c r="IE64" s="85"/>
      <c r="IF64" s="85"/>
      <c r="IG64" s="85"/>
    </row>
    <row r="65" spans="1:241" s="5" customFormat="1" ht="19.5" customHeight="1">
      <c r="A65" s="56"/>
      <c r="B65" s="41" t="s">
        <v>13</v>
      </c>
      <c r="C65" s="30" t="s">
        <v>81</v>
      </c>
      <c r="D65" s="42">
        <v>5000</v>
      </c>
      <c r="E65" s="44" t="s">
        <v>84</v>
      </c>
      <c r="F65" s="33">
        <v>6</v>
      </c>
      <c r="G65" s="34">
        <v>0.7</v>
      </c>
      <c r="H65" s="35">
        <v>1.2</v>
      </c>
      <c r="I65" s="77">
        <f t="shared" si="6"/>
        <v>5.039999999999999</v>
      </c>
      <c r="J65" s="33" t="s">
        <v>53</v>
      </c>
      <c r="K65" s="33">
        <v>230</v>
      </c>
      <c r="L65" s="73">
        <f t="shared" si="3"/>
        <v>1159.1999999999998</v>
      </c>
      <c r="M65" s="90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  <c r="DK65" s="85"/>
      <c r="DL65" s="85"/>
      <c r="DM65" s="85"/>
      <c r="DN65" s="85"/>
      <c r="DO65" s="85"/>
      <c r="DP65" s="85"/>
      <c r="DQ65" s="85"/>
      <c r="DR65" s="85"/>
      <c r="DS65" s="85"/>
      <c r="DT65" s="85"/>
      <c r="DU65" s="85"/>
      <c r="DV65" s="85"/>
      <c r="DW65" s="85"/>
      <c r="DX65" s="85"/>
      <c r="DY65" s="85"/>
      <c r="DZ65" s="85"/>
      <c r="EA65" s="85"/>
      <c r="EB65" s="85"/>
      <c r="EC65" s="85"/>
      <c r="ED65" s="85"/>
      <c r="EE65" s="85"/>
      <c r="EF65" s="85"/>
      <c r="EG65" s="85"/>
      <c r="EH65" s="85"/>
      <c r="EI65" s="85"/>
      <c r="EJ65" s="85"/>
      <c r="EK65" s="85"/>
      <c r="EL65" s="85"/>
      <c r="EM65" s="85"/>
      <c r="EN65" s="85"/>
      <c r="EO65" s="85"/>
      <c r="EP65" s="85"/>
      <c r="EQ65" s="85"/>
      <c r="ER65" s="85"/>
      <c r="ES65" s="85"/>
      <c r="ET65" s="85"/>
      <c r="EU65" s="85"/>
      <c r="EV65" s="85"/>
      <c r="EW65" s="85"/>
      <c r="EX65" s="85"/>
      <c r="EY65" s="85"/>
      <c r="EZ65" s="85"/>
      <c r="FA65" s="85"/>
      <c r="FB65" s="85"/>
      <c r="FC65" s="85"/>
      <c r="FD65" s="85"/>
      <c r="FE65" s="85"/>
      <c r="FF65" s="85"/>
      <c r="FG65" s="85"/>
      <c r="FH65" s="85"/>
      <c r="FI65" s="85"/>
      <c r="FJ65" s="85"/>
      <c r="FK65" s="85"/>
      <c r="FL65" s="85"/>
      <c r="FM65" s="85"/>
      <c r="FN65" s="85"/>
      <c r="FO65" s="85"/>
      <c r="FP65" s="85"/>
      <c r="FQ65" s="85"/>
      <c r="FR65" s="85"/>
      <c r="FS65" s="85"/>
      <c r="FT65" s="85"/>
      <c r="FU65" s="85"/>
      <c r="FV65" s="85"/>
      <c r="FW65" s="85"/>
      <c r="FX65" s="85"/>
      <c r="FY65" s="85"/>
      <c r="FZ65" s="85"/>
      <c r="GA65" s="85"/>
      <c r="GB65" s="85"/>
      <c r="GC65" s="85"/>
      <c r="GD65" s="85"/>
      <c r="GE65" s="85"/>
      <c r="GF65" s="85"/>
      <c r="GG65" s="85"/>
      <c r="GH65" s="85"/>
      <c r="GI65" s="85"/>
      <c r="GJ65" s="85"/>
      <c r="GK65" s="85"/>
      <c r="GL65" s="85"/>
      <c r="GM65" s="85"/>
      <c r="GN65" s="85"/>
      <c r="GO65" s="85"/>
      <c r="GP65" s="85"/>
      <c r="GQ65" s="85"/>
      <c r="GR65" s="85"/>
      <c r="GS65" s="85"/>
      <c r="GT65" s="85"/>
      <c r="GU65" s="85"/>
      <c r="GV65" s="85"/>
      <c r="GW65" s="85"/>
      <c r="GX65" s="85"/>
      <c r="GY65" s="85"/>
      <c r="GZ65" s="85"/>
      <c r="HA65" s="85"/>
      <c r="HB65" s="85"/>
      <c r="HC65" s="85"/>
      <c r="HD65" s="85"/>
      <c r="HE65" s="85"/>
      <c r="HF65" s="85"/>
      <c r="HG65" s="85"/>
      <c r="HH65" s="85"/>
      <c r="HI65" s="85"/>
      <c r="HJ65" s="85"/>
      <c r="HK65" s="85"/>
      <c r="HL65" s="85"/>
      <c r="HM65" s="85"/>
      <c r="HN65" s="85"/>
      <c r="HO65" s="85"/>
      <c r="HP65" s="85"/>
      <c r="HQ65" s="85"/>
      <c r="HR65" s="85"/>
      <c r="HS65" s="85"/>
      <c r="HT65" s="85"/>
      <c r="HU65" s="85"/>
      <c r="HV65" s="85"/>
      <c r="HW65" s="85"/>
      <c r="HX65" s="85"/>
      <c r="HY65" s="85"/>
      <c r="HZ65" s="85"/>
      <c r="IA65" s="85"/>
      <c r="IB65" s="85"/>
      <c r="IC65" s="85"/>
      <c r="ID65" s="85"/>
      <c r="IE65" s="85"/>
      <c r="IF65" s="85"/>
      <c r="IG65" s="85"/>
    </row>
    <row r="66" spans="1:241" s="5" customFormat="1" ht="19.5" customHeight="1">
      <c r="A66" s="56"/>
      <c r="B66" s="41" t="s">
        <v>13</v>
      </c>
      <c r="C66" s="30" t="s">
        <v>81</v>
      </c>
      <c r="D66" s="42">
        <v>5000</v>
      </c>
      <c r="E66" s="33" t="s">
        <v>85</v>
      </c>
      <c r="F66" s="33">
        <v>24</v>
      </c>
      <c r="G66" s="34">
        <v>2</v>
      </c>
      <c r="H66" s="35">
        <v>2</v>
      </c>
      <c r="I66" s="81">
        <f>H66*G66*F66</f>
        <v>96</v>
      </c>
      <c r="J66" s="33" t="s">
        <v>53</v>
      </c>
      <c r="K66" s="33">
        <v>30</v>
      </c>
      <c r="L66" s="73">
        <f t="shared" si="3"/>
        <v>2880</v>
      </c>
      <c r="M66" s="90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  <c r="DK66" s="85"/>
      <c r="DL66" s="85"/>
      <c r="DM66" s="85"/>
      <c r="DN66" s="85"/>
      <c r="DO66" s="85"/>
      <c r="DP66" s="85"/>
      <c r="DQ66" s="85"/>
      <c r="DR66" s="85"/>
      <c r="DS66" s="85"/>
      <c r="DT66" s="85"/>
      <c r="DU66" s="85"/>
      <c r="DV66" s="85"/>
      <c r="DW66" s="85"/>
      <c r="DX66" s="85"/>
      <c r="DY66" s="85"/>
      <c r="DZ66" s="85"/>
      <c r="EA66" s="85"/>
      <c r="EB66" s="85"/>
      <c r="EC66" s="85"/>
      <c r="ED66" s="85"/>
      <c r="EE66" s="85"/>
      <c r="EF66" s="85"/>
      <c r="EG66" s="85"/>
      <c r="EH66" s="85"/>
      <c r="EI66" s="85"/>
      <c r="EJ66" s="85"/>
      <c r="EK66" s="85"/>
      <c r="EL66" s="85"/>
      <c r="EM66" s="85"/>
      <c r="EN66" s="85"/>
      <c r="EO66" s="85"/>
      <c r="EP66" s="85"/>
      <c r="EQ66" s="85"/>
      <c r="ER66" s="85"/>
      <c r="ES66" s="85"/>
      <c r="ET66" s="85"/>
      <c r="EU66" s="85"/>
      <c r="EV66" s="85"/>
      <c r="EW66" s="85"/>
      <c r="EX66" s="85"/>
      <c r="EY66" s="85"/>
      <c r="EZ66" s="85"/>
      <c r="FA66" s="85"/>
      <c r="FB66" s="85"/>
      <c r="FC66" s="85"/>
      <c r="FD66" s="85"/>
      <c r="FE66" s="85"/>
      <c r="FF66" s="85"/>
      <c r="FG66" s="85"/>
      <c r="FH66" s="85"/>
      <c r="FI66" s="85"/>
      <c r="FJ66" s="85"/>
      <c r="FK66" s="85"/>
      <c r="FL66" s="85"/>
      <c r="FM66" s="85"/>
      <c r="FN66" s="85"/>
      <c r="FO66" s="85"/>
      <c r="FP66" s="85"/>
      <c r="FQ66" s="85"/>
      <c r="FR66" s="85"/>
      <c r="FS66" s="85"/>
      <c r="FT66" s="85"/>
      <c r="FU66" s="85"/>
      <c r="FV66" s="85"/>
      <c r="FW66" s="85"/>
      <c r="FX66" s="85"/>
      <c r="FY66" s="85"/>
      <c r="FZ66" s="85"/>
      <c r="GA66" s="85"/>
      <c r="GB66" s="85"/>
      <c r="GC66" s="85"/>
      <c r="GD66" s="85"/>
      <c r="GE66" s="85"/>
      <c r="GF66" s="85"/>
      <c r="GG66" s="85"/>
      <c r="GH66" s="85"/>
      <c r="GI66" s="85"/>
      <c r="GJ66" s="85"/>
      <c r="GK66" s="85"/>
      <c r="GL66" s="85"/>
      <c r="GM66" s="85"/>
      <c r="GN66" s="85"/>
      <c r="GO66" s="85"/>
      <c r="GP66" s="85"/>
      <c r="GQ66" s="85"/>
      <c r="GR66" s="85"/>
      <c r="GS66" s="85"/>
      <c r="GT66" s="85"/>
      <c r="GU66" s="85"/>
      <c r="GV66" s="85"/>
      <c r="GW66" s="85"/>
      <c r="GX66" s="85"/>
      <c r="GY66" s="85"/>
      <c r="GZ66" s="85"/>
      <c r="HA66" s="85"/>
      <c r="HB66" s="85"/>
      <c r="HC66" s="85"/>
      <c r="HD66" s="85"/>
      <c r="HE66" s="85"/>
      <c r="HF66" s="85"/>
      <c r="HG66" s="85"/>
      <c r="HH66" s="85"/>
      <c r="HI66" s="85"/>
      <c r="HJ66" s="85"/>
      <c r="HK66" s="85"/>
      <c r="HL66" s="85"/>
      <c r="HM66" s="85"/>
      <c r="HN66" s="85"/>
      <c r="HO66" s="85"/>
      <c r="HP66" s="85"/>
      <c r="HQ66" s="85"/>
      <c r="HR66" s="85"/>
      <c r="HS66" s="85"/>
      <c r="HT66" s="85"/>
      <c r="HU66" s="85"/>
      <c r="HV66" s="85"/>
      <c r="HW66" s="85"/>
      <c r="HX66" s="85"/>
      <c r="HY66" s="85"/>
      <c r="HZ66" s="85"/>
      <c r="IA66" s="85"/>
      <c r="IB66" s="85"/>
      <c r="IC66" s="85"/>
      <c r="ID66" s="85"/>
      <c r="IE66" s="85"/>
      <c r="IF66" s="85"/>
      <c r="IG66" s="85"/>
    </row>
    <row r="67" spans="1:241" s="5" customFormat="1" ht="19.5" customHeight="1">
      <c r="A67" s="56"/>
      <c r="B67" s="91" t="s">
        <v>13</v>
      </c>
      <c r="C67" s="92" t="s">
        <v>81</v>
      </c>
      <c r="D67" s="31">
        <v>5000</v>
      </c>
      <c r="E67" s="93" t="s">
        <v>86</v>
      </c>
      <c r="F67" s="94"/>
      <c r="G67" s="95"/>
      <c r="H67" s="95"/>
      <c r="I67" s="109"/>
      <c r="J67" s="110"/>
      <c r="K67" s="94"/>
      <c r="L67" s="111">
        <v>19800</v>
      </c>
      <c r="M67" s="90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2"/>
      <c r="AL67" s="112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2"/>
      <c r="BF67" s="112"/>
      <c r="BG67" s="112"/>
      <c r="BH67" s="112"/>
      <c r="BI67" s="112"/>
      <c r="BJ67" s="112"/>
      <c r="BK67" s="112"/>
      <c r="BL67" s="112"/>
      <c r="BM67" s="112"/>
      <c r="BN67" s="112"/>
      <c r="BO67" s="112"/>
      <c r="BP67" s="112"/>
      <c r="BQ67" s="112"/>
      <c r="BR67" s="112"/>
      <c r="BS67" s="112"/>
      <c r="BT67" s="112"/>
      <c r="BU67" s="112"/>
      <c r="BV67" s="112"/>
      <c r="BW67" s="112"/>
      <c r="BX67" s="112"/>
      <c r="BY67" s="112"/>
      <c r="BZ67" s="112"/>
      <c r="CA67" s="112"/>
      <c r="CB67" s="112"/>
      <c r="CC67" s="112"/>
      <c r="CD67" s="112"/>
      <c r="CE67" s="112"/>
      <c r="CF67" s="112"/>
      <c r="CG67" s="112"/>
      <c r="CH67" s="112"/>
      <c r="CI67" s="112"/>
      <c r="CJ67" s="112"/>
      <c r="CK67" s="112"/>
      <c r="CL67" s="112"/>
      <c r="CM67" s="112"/>
      <c r="CN67" s="112"/>
      <c r="CO67" s="112"/>
      <c r="CP67" s="112"/>
      <c r="CQ67" s="112"/>
      <c r="CR67" s="112"/>
      <c r="CS67" s="112"/>
      <c r="CT67" s="112"/>
      <c r="CU67" s="112"/>
      <c r="CV67" s="112"/>
      <c r="CW67" s="112"/>
      <c r="CX67" s="112"/>
      <c r="CY67" s="112"/>
      <c r="CZ67" s="112"/>
      <c r="DA67" s="112"/>
      <c r="DB67" s="112"/>
      <c r="DC67" s="112"/>
      <c r="DD67" s="112"/>
      <c r="DE67" s="112"/>
      <c r="DF67" s="112"/>
      <c r="DG67" s="112"/>
      <c r="DH67" s="112"/>
      <c r="DI67" s="112"/>
      <c r="DJ67" s="112"/>
      <c r="DK67" s="112"/>
      <c r="DL67" s="112"/>
      <c r="DM67" s="112"/>
      <c r="DN67" s="112"/>
      <c r="DO67" s="112"/>
      <c r="DP67" s="112"/>
      <c r="DQ67" s="112"/>
      <c r="DR67" s="112"/>
      <c r="DS67" s="112"/>
      <c r="DT67" s="112"/>
      <c r="DU67" s="112"/>
      <c r="DV67" s="112"/>
      <c r="DW67" s="112"/>
      <c r="DX67" s="112"/>
      <c r="DY67" s="112"/>
      <c r="DZ67" s="112"/>
      <c r="EA67" s="112"/>
      <c r="EB67" s="112"/>
      <c r="EC67" s="112"/>
      <c r="ED67" s="112"/>
      <c r="EE67" s="112"/>
      <c r="EF67" s="112"/>
      <c r="EG67" s="112"/>
      <c r="EH67" s="112"/>
      <c r="EI67" s="112"/>
      <c r="EJ67" s="112"/>
      <c r="EK67" s="112"/>
      <c r="EL67" s="112"/>
      <c r="EM67" s="112"/>
      <c r="EN67" s="112"/>
      <c r="EO67" s="112"/>
      <c r="EP67" s="112"/>
      <c r="EQ67" s="112"/>
      <c r="ER67" s="112"/>
      <c r="ES67" s="112"/>
      <c r="ET67" s="112"/>
      <c r="EU67" s="112"/>
      <c r="EV67" s="112"/>
      <c r="EW67" s="112"/>
      <c r="EX67" s="112"/>
      <c r="EY67" s="112"/>
      <c r="EZ67" s="112"/>
      <c r="FA67" s="112"/>
      <c r="FB67" s="112"/>
      <c r="FC67" s="112"/>
      <c r="FD67" s="112"/>
      <c r="FE67" s="112"/>
      <c r="FF67" s="112"/>
      <c r="FG67" s="112"/>
      <c r="FH67" s="112"/>
      <c r="FI67" s="112"/>
      <c r="FJ67" s="112"/>
      <c r="FK67" s="112"/>
      <c r="FL67" s="112"/>
      <c r="FM67" s="112"/>
      <c r="FN67" s="112"/>
      <c r="FO67" s="112"/>
      <c r="FP67" s="112"/>
      <c r="FQ67" s="112"/>
      <c r="FR67" s="112"/>
      <c r="FS67" s="112"/>
      <c r="FT67" s="112"/>
      <c r="FU67" s="112"/>
      <c r="FV67" s="112"/>
      <c r="FW67" s="112"/>
      <c r="FX67" s="112"/>
      <c r="FY67" s="112"/>
      <c r="FZ67" s="112"/>
      <c r="GA67" s="112"/>
      <c r="GB67" s="112"/>
      <c r="GC67" s="112"/>
      <c r="GD67" s="112"/>
      <c r="GE67" s="112"/>
      <c r="GF67" s="112"/>
      <c r="GG67" s="112"/>
      <c r="GH67" s="112"/>
      <c r="GI67" s="112"/>
      <c r="GJ67" s="112"/>
      <c r="GK67" s="112"/>
      <c r="GL67" s="112"/>
      <c r="GM67" s="112"/>
      <c r="GN67" s="112"/>
      <c r="GO67" s="112"/>
      <c r="GP67" s="112"/>
      <c r="GQ67" s="112"/>
      <c r="GR67" s="112"/>
      <c r="GS67" s="112"/>
      <c r="GT67" s="112"/>
      <c r="GU67" s="112"/>
      <c r="GV67" s="112"/>
      <c r="GW67" s="112"/>
      <c r="GX67" s="112"/>
      <c r="GY67" s="112"/>
      <c r="GZ67" s="112"/>
      <c r="HA67" s="112"/>
      <c r="HB67" s="112"/>
      <c r="HC67" s="112"/>
      <c r="HD67" s="112"/>
      <c r="HE67" s="112"/>
      <c r="HF67" s="112"/>
      <c r="HG67" s="112"/>
      <c r="HH67" s="112"/>
      <c r="HI67" s="112"/>
      <c r="HJ67" s="112"/>
      <c r="HK67" s="112"/>
      <c r="HL67" s="112"/>
      <c r="HM67" s="112"/>
      <c r="HN67" s="112"/>
      <c r="HO67" s="112"/>
      <c r="HP67" s="112"/>
      <c r="HQ67" s="112"/>
      <c r="HR67" s="112"/>
      <c r="HS67" s="112"/>
      <c r="HT67" s="112"/>
      <c r="HU67" s="112"/>
      <c r="HV67" s="112"/>
      <c r="HW67" s="112"/>
      <c r="HX67" s="112"/>
      <c r="HY67" s="112"/>
      <c r="HZ67" s="112"/>
      <c r="IA67" s="112"/>
      <c r="IB67" s="112"/>
      <c r="IC67" s="112"/>
      <c r="ID67" s="112"/>
      <c r="IE67" s="112"/>
      <c r="IF67" s="112"/>
      <c r="IG67" s="112"/>
    </row>
    <row r="68" spans="1:241" s="5" customFormat="1" ht="19.5" customHeight="1">
      <c r="A68" s="56"/>
      <c r="B68" s="29" t="s">
        <v>13</v>
      </c>
      <c r="C68" s="30" t="s">
        <v>87</v>
      </c>
      <c r="D68" s="42">
        <v>600</v>
      </c>
      <c r="E68" s="43" t="s">
        <v>70</v>
      </c>
      <c r="F68" s="33">
        <v>16</v>
      </c>
      <c r="G68" s="34">
        <f>(0.6+0.15*H68)</f>
        <v>1.4249999999999998</v>
      </c>
      <c r="H68" s="35">
        <v>5.5</v>
      </c>
      <c r="I68" s="77">
        <f t="shared" si="6"/>
        <v>125.39999999999998</v>
      </c>
      <c r="J68" s="33" t="s">
        <v>53</v>
      </c>
      <c r="K68" s="33">
        <v>184</v>
      </c>
      <c r="L68" s="73">
        <f aca="true" t="shared" si="7" ref="L68:L84">I68*K68</f>
        <v>23073.599999999995</v>
      </c>
      <c r="M68" s="90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85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  <c r="DK68" s="85"/>
      <c r="DL68" s="85"/>
      <c r="DM68" s="85"/>
      <c r="DN68" s="85"/>
      <c r="DO68" s="85"/>
      <c r="DP68" s="85"/>
      <c r="DQ68" s="85"/>
      <c r="DR68" s="85"/>
      <c r="DS68" s="85"/>
      <c r="DT68" s="85"/>
      <c r="DU68" s="85"/>
      <c r="DV68" s="85"/>
      <c r="DW68" s="85"/>
      <c r="DX68" s="85"/>
      <c r="DY68" s="85"/>
      <c r="DZ68" s="85"/>
      <c r="EA68" s="85"/>
      <c r="EB68" s="85"/>
      <c r="EC68" s="85"/>
      <c r="ED68" s="85"/>
      <c r="EE68" s="85"/>
      <c r="EF68" s="85"/>
      <c r="EG68" s="85"/>
      <c r="EH68" s="85"/>
      <c r="EI68" s="85"/>
      <c r="EJ68" s="85"/>
      <c r="EK68" s="85"/>
      <c r="EL68" s="85"/>
      <c r="EM68" s="85"/>
      <c r="EN68" s="85"/>
      <c r="EO68" s="85"/>
      <c r="EP68" s="85"/>
      <c r="EQ68" s="85"/>
      <c r="ER68" s="85"/>
      <c r="ES68" s="85"/>
      <c r="ET68" s="85"/>
      <c r="EU68" s="85"/>
      <c r="EV68" s="85"/>
      <c r="EW68" s="85"/>
      <c r="EX68" s="85"/>
      <c r="EY68" s="85"/>
      <c r="EZ68" s="85"/>
      <c r="FA68" s="85"/>
      <c r="FB68" s="85"/>
      <c r="FC68" s="85"/>
      <c r="FD68" s="85"/>
      <c r="FE68" s="85"/>
      <c r="FF68" s="85"/>
      <c r="FG68" s="85"/>
      <c r="FH68" s="85"/>
      <c r="FI68" s="85"/>
      <c r="FJ68" s="85"/>
      <c r="FK68" s="85"/>
      <c r="FL68" s="85"/>
      <c r="FM68" s="85"/>
      <c r="FN68" s="85"/>
      <c r="FO68" s="85"/>
      <c r="FP68" s="85"/>
      <c r="FQ68" s="85"/>
      <c r="FR68" s="85"/>
      <c r="FS68" s="85"/>
      <c r="FT68" s="85"/>
      <c r="FU68" s="85"/>
      <c r="FV68" s="85"/>
      <c r="FW68" s="85"/>
      <c r="FX68" s="85"/>
      <c r="FY68" s="85"/>
      <c r="FZ68" s="85"/>
      <c r="GA68" s="85"/>
      <c r="GB68" s="85"/>
      <c r="GC68" s="85"/>
      <c r="GD68" s="85"/>
      <c r="GE68" s="85"/>
      <c r="GF68" s="85"/>
      <c r="GG68" s="85"/>
      <c r="GH68" s="85"/>
      <c r="GI68" s="85"/>
      <c r="GJ68" s="85"/>
      <c r="GK68" s="85"/>
      <c r="GL68" s="85"/>
      <c r="GM68" s="85"/>
      <c r="GN68" s="85"/>
      <c r="GO68" s="85"/>
      <c r="GP68" s="85"/>
      <c r="GQ68" s="85"/>
      <c r="GR68" s="85"/>
      <c r="GS68" s="85"/>
      <c r="GT68" s="85"/>
      <c r="GU68" s="85"/>
      <c r="GV68" s="85"/>
      <c r="GW68" s="85"/>
      <c r="GX68" s="85"/>
      <c r="GY68" s="85"/>
      <c r="GZ68" s="85"/>
      <c r="HA68" s="85"/>
      <c r="HB68" s="85"/>
      <c r="HC68" s="85"/>
      <c r="HD68" s="85"/>
      <c r="HE68" s="85"/>
      <c r="HF68" s="85"/>
      <c r="HG68" s="85"/>
      <c r="HH68" s="85"/>
      <c r="HI68" s="85"/>
      <c r="HJ68" s="85"/>
      <c r="HK68" s="85"/>
      <c r="HL68" s="85"/>
      <c r="HM68" s="85"/>
      <c r="HN68" s="85"/>
      <c r="HO68" s="85"/>
      <c r="HP68" s="85"/>
      <c r="HQ68" s="85"/>
      <c r="HR68" s="85"/>
      <c r="HS68" s="85"/>
      <c r="HT68" s="85"/>
      <c r="HU68" s="85"/>
      <c r="HV68" s="85"/>
      <c r="HW68" s="85"/>
      <c r="HX68" s="85"/>
      <c r="HY68" s="85"/>
      <c r="HZ68" s="85"/>
      <c r="IA68" s="85"/>
      <c r="IB68" s="85"/>
      <c r="IC68" s="85"/>
      <c r="ID68" s="85"/>
      <c r="IE68" s="85"/>
      <c r="IF68" s="85"/>
      <c r="IG68" s="85"/>
    </row>
    <row r="69" spans="1:241" s="5" customFormat="1" ht="19.5" customHeight="1">
      <c r="A69" s="56"/>
      <c r="B69" s="29" t="s">
        <v>13</v>
      </c>
      <c r="C69" s="30" t="s">
        <v>87</v>
      </c>
      <c r="D69" s="42">
        <v>600</v>
      </c>
      <c r="E69" s="49" t="s">
        <v>82</v>
      </c>
      <c r="F69" s="50">
        <v>1.5</v>
      </c>
      <c r="G69" s="34">
        <v>0.5</v>
      </c>
      <c r="H69" s="51">
        <v>0.9</v>
      </c>
      <c r="I69" s="89">
        <v>5</v>
      </c>
      <c r="J69" s="33" t="s">
        <v>49</v>
      </c>
      <c r="K69" s="33">
        <v>240</v>
      </c>
      <c r="L69" s="73">
        <f t="shared" si="7"/>
        <v>1200</v>
      </c>
      <c r="M69" s="90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  <c r="DK69" s="85"/>
      <c r="DL69" s="85"/>
      <c r="DM69" s="85"/>
      <c r="DN69" s="85"/>
      <c r="DO69" s="85"/>
      <c r="DP69" s="85"/>
      <c r="DQ69" s="85"/>
      <c r="DR69" s="85"/>
      <c r="DS69" s="85"/>
      <c r="DT69" s="85"/>
      <c r="DU69" s="85"/>
      <c r="DV69" s="85"/>
      <c r="DW69" s="85"/>
      <c r="DX69" s="85"/>
      <c r="DY69" s="85"/>
      <c r="DZ69" s="85"/>
      <c r="EA69" s="85"/>
      <c r="EB69" s="85"/>
      <c r="EC69" s="85"/>
      <c r="ED69" s="85"/>
      <c r="EE69" s="85"/>
      <c r="EF69" s="85"/>
      <c r="EG69" s="85"/>
      <c r="EH69" s="85"/>
      <c r="EI69" s="85"/>
      <c r="EJ69" s="85"/>
      <c r="EK69" s="85"/>
      <c r="EL69" s="85"/>
      <c r="EM69" s="85"/>
      <c r="EN69" s="85"/>
      <c r="EO69" s="85"/>
      <c r="EP69" s="85"/>
      <c r="EQ69" s="85"/>
      <c r="ER69" s="85"/>
      <c r="ES69" s="85"/>
      <c r="ET69" s="85"/>
      <c r="EU69" s="85"/>
      <c r="EV69" s="85"/>
      <c r="EW69" s="85"/>
      <c r="EX69" s="85"/>
      <c r="EY69" s="85"/>
      <c r="EZ69" s="85"/>
      <c r="FA69" s="85"/>
      <c r="FB69" s="85"/>
      <c r="FC69" s="85"/>
      <c r="FD69" s="85"/>
      <c r="FE69" s="85"/>
      <c r="FF69" s="85"/>
      <c r="FG69" s="85"/>
      <c r="FH69" s="85"/>
      <c r="FI69" s="85"/>
      <c r="FJ69" s="85"/>
      <c r="FK69" s="85"/>
      <c r="FL69" s="85"/>
      <c r="FM69" s="85"/>
      <c r="FN69" s="85"/>
      <c r="FO69" s="85"/>
      <c r="FP69" s="85"/>
      <c r="FQ69" s="85"/>
      <c r="FR69" s="85"/>
      <c r="FS69" s="85"/>
      <c r="FT69" s="85"/>
      <c r="FU69" s="85"/>
      <c r="FV69" s="85"/>
      <c r="FW69" s="85"/>
      <c r="FX69" s="85"/>
      <c r="FY69" s="85"/>
      <c r="FZ69" s="85"/>
      <c r="GA69" s="85"/>
      <c r="GB69" s="85"/>
      <c r="GC69" s="85"/>
      <c r="GD69" s="85"/>
      <c r="GE69" s="85"/>
      <c r="GF69" s="85"/>
      <c r="GG69" s="85"/>
      <c r="GH69" s="85"/>
      <c r="GI69" s="85"/>
      <c r="GJ69" s="85"/>
      <c r="GK69" s="85"/>
      <c r="GL69" s="85"/>
      <c r="GM69" s="85"/>
      <c r="GN69" s="85"/>
      <c r="GO69" s="85"/>
      <c r="GP69" s="85"/>
      <c r="GQ69" s="85"/>
      <c r="GR69" s="85"/>
      <c r="GS69" s="85"/>
      <c r="GT69" s="85"/>
      <c r="GU69" s="85"/>
      <c r="GV69" s="85"/>
      <c r="GW69" s="85"/>
      <c r="GX69" s="85"/>
      <c r="GY69" s="85"/>
      <c r="GZ69" s="85"/>
      <c r="HA69" s="85"/>
      <c r="HB69" s="85"/>
      <c r="HC69" s="85"/>
      <c r="HD69" s="85"/>
      <c r="HE69" s="85"/>
      <c r="HF69" s="85"/>
      <c r="HG69" s="85"/>
      <c r="HH69" s="85"/>
      <c r="HI69" s="85"/>
      <c r="HJ69" s="85"/>
      <c r="HK69" s="85"/>
      <c r="HL69" s="85"/>
      <c r="HM69" s="85"/>
      <c r="HN69" s="85"/>
      <c r="HO69" s="85"/>
      <c r="HP69" s="85"/>
      <c r="HQ69" s="85"/>
      <c r="HR69" s="85"/>
      <c r="HS69" s="85"/>
      <c r="HT69" s="85"/>
      <c r="HU69" s="85"/>
      <c r="HV69" s="85"/>
      <c r="HW69" s="85"/>
      <c r="HX69" s="85"/>
      <c r="HY69" s="85"/>
      <c r="HZ69" s="85"/>
      <c r="IA69" s="85"/>
      <c r="IB69" s="85"/>
      <c r="IC69" s="85"/>
      <c r="ID69" s="85"/>
      <c r="IE69" s="85"/>
      <c r="IF69" s="85"/>
      <c r="IG69" s="85"/>
    </row>
    <row r="70" spans="1:241" s="5" customFormat="1" ht="19.5" customHeight="1">
      <c r="A70" s="56"/>
      <c r="B70" s="29" t="s">
        <v>13</v>
      </c>
      <c r="C70" s="30" t="s">
        <v>87</v>
      </c>
      <c r="D70" s="42">
        <v>600</v>
      </c>
      <c r="E70" s="44" t="s">
        <v>55</v>
      </c>
      <c r="F70" s="33">
        <v>16</v>
      </c>
      <c r="G70" s="34">
        <v>3.5</v>
      </c>
      <c r="H70" s="35">
        <v>2.6</v>
      </c>
      <c r="I70" s="77">
        <f aca="true" t="shared" si="8" ref="I70:I80">F70*G70*H70</f>
        <v>145.6</v>
      </c>
      <c r="J70" s="33" t="s">
        <v>53</v>
      </c>
      <c r="K70" s="33">
        <v>21</v>
      </c>
      <c r="L70" s="73">
        <f t="shared" si="7"/>
        <v>3057.6</v>
      </c>
      <c r="M70" s="90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  <c r="DK70" s="85"/>
      <c r="DL70" s="85"/>
      <c r="DM70" s="85"/>
      <c r="DN70" s="85"/>
      <c r="DO70" s="85"/>
      <c r="DP70" s="85"/>
      <c r="DQ70" s="85"/>
      <c r="DR70" s="85"/>
      <c r="DS70" s="85"/>
      <c r="DT70" s="85"/>
      <c r="DU70" s="85"/>
      <c r="DV70" s="85"/>
      <c r="DW70" s="85"/>
      <c r="DX70" s="85"/>
      <c r="DY70" s="85"/>
      <c r="DZ70" s="85"/>
      <c r="EA70" s="85"/>
      <c r="EB70" s="85"/>
      <c r="EC70" s="85"/>
      <c r="ED70" s="85"/>
      <c r="EE70" s="85"/>
      <c r="EF70" s="85"/>
      <c r="EG70" s="85"/>
      <c r="EH70" s="85"/>
      <c r="EI70" s="85"/>
      <c r="EJ70" s="85"/>
      <c r="EK70" s="85"/>
      <c r="EL70" s="85"/>
      <c r="EM70" s="85"/>
      <c r="EN70" s="85"/>
      <c r="EO70" s="85"/>
      <c r="EP70" s="85"/>
      <c r="EQ70" s="85"/>
      <c r="ER70" s="85"/>
      <c r="ES70" s="85"/>
      <c r="ET70" s="85"/>
      <c r="EU70" s="85"/>
      <c r="EV70" s="85"/>
      <c r="EW70" s="85"/>
      <c r="EX70" s="85"/>
      <c r="EY70" s="85"/>
      <c r="EZ70" s="85"/>
      <c r="FA70" s="85"/>
      <c r="FB70" s="85"/>
      <c r="FC70" s="85"/>
      <c r="FD70" s="85"/>
      <c r="FE70" s="85"/>
      <c r="FF70" s="85"/>
      <c r="FG70" s="85"/>
      <c r="FH70" s="85"/>
      <c r="FI70" s="85"/>
      <c r="FJ70" s="85"/>
      <c r="FK70" s="85"/>
      <c r="FL70" s="85"/>
      <c r="FM70" s="85"/>
      <c r="FN70" s="85"/>
      <c r="FO70" s="85"/>
      <c r="FP70" s="85"/>
      <c r="FQ70" s="85"/>
      <c r="FR70" s="85"/>
      <c r="FS70" s="85"/>
      <c r="FT70" s="85"/>
      <c r="FU70" s="85"/>
      <c r="FV70" s="85"/>
      <c r="FW70" s="85"/>
      <c r="FX70" s="85"/>
      <c r="FY70" s="85"/>
      <c r="FZ70" s="85"/>
      <c r="GA70" s="85"/>
      <c r="GB70" s="85"/>
      <c r="GC70" s="85"/>
      <c r="GD70" s="85"/>
      <c r="GE70" s="85"/>
      <c r="GF70" s="85"/>
      <c r="GG70" s="85"/>
      <c r="GH70" s="85"/>
      <c r="GI70" s="85"/>
      <c r="GJ70" s="85"/>
      <c r="GK70" s="85"/>
      <c r="GL70" s="85"/>
      <c r="GM70" s="85"/>
      <c r="GN70" s="85"/>
      <c r="GO70" s="85"/>
      <c r="GP70" s="85"/>
      <c r="GQ70" s="85"/>
      <c r="GR70" s="85"/>
      <c r="GS70" s="85"/>
      <c r="GT70" s="85"/>
      <c r="GU70" s="85"/>
      <c r="GV70" s="85"/>
      <c r="GW70" s="85"/>
      <c r="GX70" s="85"/>
      <c r="GY70" s="85"/>
      <c r="GZ70" s="85"/>
      <c r="HA70" s="85"/>
      <c r="HB70" s="85"/>
      <c r="HC70" s="85"/>
      <c r="HD70" s="85"/>
      <c r="HE70" s="85"/>
      <c r="HF70" s="85"/>
      <c r="HG70" s="85"/>
      <c r="HH70" s="85"/>
      <c r="HI70" s="85"/>
      <c r="HJ70" s="85"/>
      <c r="HK70" s="85"/>
      <c r="HL70" s="85"/>
      <c r="HM70" s="85"/>
      <c r="HN70" s="85"/>
      <c r="HO70" s="85"/>
      <c r="HP70" s="85"/>
      <c r="HQ70" s="85"/>
      <c r="HR70" s="85"/>
      <c r="HS70" s="85"/>
      <c r="HT70" s="85"/>
      <c r="HU70" s="85"/>
      <c r="HV70" s="85"/>
      <c r="HW70" s="85"/>
      <c r="HX70" s="85"/>
      <c r="HY70" s="85"/>
      <c r="HZ70" s="85"/>
      <c r="IA70" s="85"/>
      <c r="IB70" s="85"/>
      <c r="IC70" s="85"/>
      <c r="ID70" s="85"/>
      <c r="IE70" s="85"/>
      <c r="IF70" s="85"/>
      <c r="IG70" s="85"/>
    </row>
    <row r="71" spans="1:241" s="5" customFormat="1" ht="19.5" customHeight="1">
      <c r="A71" s="56"/>
      <c r="B71" s="29" t="s">
        <v>13</v>
      </c>
      <c r="C71" s="30" t="s">
        <v>87</v>
      </c>
      <c r="D71" s="42">
        <v>300</v>
      </c>
      <c r="E71" s="52" t="s">
        <v>64</v>
      </c>
      <c r="F71" s="33">
        <v>6</v>
      </c>
      <c r="G71" s="34">
        <v>1.5</v>
      </c>
      <c r="H71" s="35">
        <v>1.6</v>
      </c>
      <c r="I71" s="77">
        <f t="shared" si="8"/>
        <v>14.4</v>
      </c>
      <c r="J71" s="33" t="s">
        <v>53</v>
      </c>
      <c r="K71" s="33">
        <v>23</v>
      </c>
      <c r="L71" s="73">
        <f t="shared" si="7"/>
        <v>331.2</v>
      </c>
      <c r="M71" s="90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  <c r="DK71" s="85"/>
      <c r="DL71" s="85"/>
      <c r="DM71" s="85"/>
      <c r="DN71" s="85"/>
      <c r="DO71" s="85"/>
      <c r="DP71" s="85"/>
      <c r="DQ71" s="85"/>
      <c r="DR71" s="85"/>
      <c r="DS71" s="85"/>
      <c r="DT71" s="85"/>
      <c r="DU71" s="85"/>
      <c r="DV71" s="85"/>
      <c r="DW71" s="85"/>
      <c r="DX71" s="85"/>
      <c r="DY71" s="85"/>
      <c r="DZ71" s="85"/>
      <c r="EA71" s="85"/>
      <c r="EB71" s="85"/>
      <c r="EC71" s="85"/>
      <c r="ED71" s="85"/>
      <c r="EE71" s="85"/>
      <c r="EF71" s="85"/>
      <c r="EG71" s="85"/>
      <c r="EH71" s="85"/>
      <c r="EI71" s="85"/>
      <c r="EJ71" s="85"/>
      <c r="EK71" s="85"/>
      <c r="EL71" s="85"/>
      <c r="EM71" s="85"/>
      <c r="EN71" s="85"/>
      <c r="EO71" s="85"/>
      <c r="EP71" s="85"/>
      <c r="EQ71" s="85"/>
      <c r="ER71" s="85"/>
      <c r="ES71" s="85"/>
      <c r="ET71" s="85"/>
      <c r="EU71" s="85"/>
      <c r="EV71" s="85"/>
      <c r="EW71" s="85"/>
      <c r="EX71" s="85"/>
      <c r="EY71" s="85"/>
      <c r="EZ71" s="85"/>
      <c r="FA71" s="85"/>
      <c r="FB71" s="85"/>
      <c r="FC71" s="85"/>
      <c r="FD71" s="85"/>
      <c r="FE71" s="85"/>
      <c r="FF71" s="85"/>
      <c r="FG71" s="85"/>
      <c r="FH71" s="85"/>
      <c r="FI71" s="85"/>
      <c r="FJ71" s="85"/>
      <c r="FK71" s="85"/>
      <c r="FL71" s="85"/>
      <c r="FM71" s="85"/>
      <c r="FN71" s="85"/>
      <c r="FO71" s="85"/>
      <c r="FP71" s="85"/>
      <c r="FQ71" s="85"/>
      <c r="FR71" s="85"/>
      <c r="FS71" s="85"/>
      <c r="FT71" s="85"/>
      <c r="FU71" s="85"/>
      <c r="FV71" s="85"/>
      <c r="FW71" s="85"/>
      <c r="FX71" s="85"/>
      <c r="FY71" s="85"/>
      <c r="FZ71" s="85"/>
      <c r="GA71" s="85"/>
      <c r="GB71" s="85"/>
      <c r="GC71" s="85"/>
      <c r="GD71" s="85"/>
      <c r="GE71" s="85"/>
      <c r="GF71" s="85"/>
      <c r="GG71" s="85"/>
      <c r="GH71" s="85"/>
      <c r="GI71" s="85"/>
      <c r="GJ71" s="85"/>
      <c r="GK71" s="85"/>
      <c r="GL71" s="85"/>
      <c r="GM71" s="85"/>
      <c r="GN71" s="85"/>
      <c r="GO71" s="85"/>
      <c r="GP71" s="85"/>
      <c r="GQ71" s="85"/>
      <c r="GR71" s="85"/>
      <c r="GS71" s="85"/>
      <c r="GT71" s="85"/>
      <c r="GU71" s="85"/>
      <c r="GV71" s="85"/>
      <c r="GW71" s="85"/>
      <c r="GX71" s="85"/>
      <c r="GY71" s="85"/>
      <c r="GZ71" s="85"/>
      <c r="HA71" s="85"/>
      <c r="HB71" s="85"/>
      <c r="HC71" s="85"/>
      <c r="HD71" s="85"/>
      <c r="HE71" s="85"/>
      <c r="HF71" s="85"/>
      <c r="HG71" s="85"/>
      <c r="HH71" s="85"/>
      <c r="HI71" s="85"/>
      <c r="HJ71" s="85"/>
      <c r="HK71" s="85"/>
      <c r="HL71" s="85"/>
      <c r="HM71" s="85"/>
      <c r="HN71" s="85"/>
      <c r="HO71" s="85"/>
      <c r="HP71" s="85"/>
      <c r="HQ71" s="85"/>
      <c r="HR71" s="85"/>
      <c r="HS71" s="85"/>
      <c r="HT71" s="85"/>
      <c r="HU71" s="85"/>
      <c r="HV71" s="85"/>
      <c r="HW71" s="85"/>
      <c r="HX71" s="85"/>
      <c r="HY71" s="85"/>
      <c r="HZ71" s="85"/>
      <c r="IA71" s="85"/>
      <c r="IB71" s="85"/>
      <c r="IC71" s="85"/>
      <c r="ID71" s="85"/>
      <c r="IE71" s="85"/>
      <c r="IF71" s="85"/>
      <c r="IG71" s="85"/>
    </row>
    <row r="72" spans="1:241" s="5" customFormat="1" ht="19.5" customHeight="1">
      <c r="A72" s="56"/>
      <c r="B72" s="29" t="s">
        <v>13</v>
      </c>
      <c r="C72" s="30" t="s">
        <v>87</v>
      </c>
      <c r="D72" s="42">
        <v>600</v>
      </c>
      <c r="E72" s="52" t="s">
        <v>72</v>
      </c>
      <c r="F72" s="54">
        <v>7.7</v>
      </c>
      <c r="G72" s="55">
        <v>4</v>
      </c>
      <c r="H72" s="55"/>
      <c r="I72" s="81">
        <f>F72*G72</f>
        <v>30.8</v>
      </c>
      <c r="J72" s="33" t="s">
        <v>59</v>
      </c>
      <c r="K72" s="54">
        <v>121</v>
      </c>
      <c r="L72" s="73">
        <f t="shared" si="7"/>
        <v>3726.8</v>
      </c>
      <c r="M72" s="90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  <c r="DK72" s="85"/>
      <c r="DL72" s="85"/>
      <c r="DM72" s="85"/>
      <c r="DN72" s="85"/>
      <c r="DO72" s="85"/>
      <c r="DP72" s="85"/>
      <c r="DQ72" s="85"/>
      <c r="DR72" s="85"/>
      <c r="DS72" s="85"/>
      <c r="DT72" s="85"/>
      <c r="DU72" s="85"/>
      <c r="DV72" s="85"/>
      <c r="DW72" s="85"/>
      <c r="DX72" s="85"/>
      <c r="DY72" s="85"/>
      <c r="DZ72" s="85"/>
      <c r="EA72" s="85"/>
      <c r="EB72" s="85"/>
      <c r="EC72" s="85"/>
      <c r="ED72" s="85"/>
      <c r="EE72" s="85"/>
      <c r="EF72" s="85"/>
      <c r="EG72" s="85"/>
      <c r="EH72" s="85"/>
      <c r="EI72" s="85"/>
      <c r="EJ72" s="85"/>
      <c r="EK72" s="85"/>
      <c r="EL72" s="85"/>
      <c r="EM72" s="85"/>
      <c r="EN72" s="85"/>
      <c r="EO72" s="85"/>
      <c r="EP72" s="85"/>
      <c r="EQ72" s="85"/>
      <c r="ER72" s="85"/>
      <c r="ES72" s="85"/>
      <c r="ET72" s="85"/>
      <c r="EU72" s="85"/>
      <c r="EV72" s="85"/>
      <c r="EW72" s="85"/>
      <c r="EX72" s="85"/>
      <c r="EY72" s="85"/>
      <c r="EZ72" s="85"/>
      <c r="FA72" s="85"/>
      <c r="FB72" s="85"/>
      <c r="FC72" s="85"/>
      <c r="FD72" s="85"/>
      <c r="FE72" s="85"/>
      <c r="FF72" s="85"/>
      <c r="FG72" s="85"/>
      <c r="FH72" s="85"/>
      <c r="FI72" s="85"/>
      <c r="FJ72" s="85"/>
      <c r="FK72" s="85"/>
      <c r="FL72" s="85"/>
      <c r="FM72" s="85"/>
      <c r="FN72" s="85"/>
      <c r="FO72" s="85"/>
      <c r="FP72" s="85"/>
      <c r="FQ72" s="85"/>
      <c r="FR72" s="85"/>
      <c r="FS72" s="85"/>
      <c r="FT72" s="85"/>
      <c r="FU72" s="85"/>
      <c r="FV72" s="85"/>
      <c r="FW72" s="85"/>
      <c r="FX72" s="85"/>
      <c r="FY72" s="85"/>
      <c r="FZ72" s="85"/>
      <c r="GA72" s="85"/>
      <c r="GB72" s="85"/>
      <c r="GC72" s="85"/>
      <c r="GD72" s="85"/>
      <c r="GE72" s="85"/>
      <c r="GF72" s="85"/>
      <c r="GG72" s="85"/>
      <c r="GH72" s="85"/>
      <c r="GI72" s="85"/>
      <c r="GJ72" s="85"/>
      <c r="GK72" s="85"/>
      <c r="GL72" s="85"/>
      <c r="GM72" s="85"/>
      <c r="GN72" s="85"/>
      <c r="GO72" s="85"/>
      <c r="GP72" s="85"/>
      <c r="GQ72" s="85"/>
      <c r="GR72" s="85"/>
      <c r="GS72" s="85"/>
      <c r="GT72" s="85"/>
      <c r="GU72" s="85"/>
      <c r="GV72" s="85"/>
      <c r="GW72" s="85"/>
      <c r="GX72" s="85"/>
      <c r="GY72" s="85"/>
      <c r="GZ72" s="85"/>
      <c r="HA72" s="85"/>
      <c r="HB72" s="85"/>
      <c r="HC72" s="85"/>
      <c r="HD72" s="85"/>
      <c r="HE72" s="85"/>
      <c r="HF72" s="85"/>
      <c r="HG72" s="85"/>
      <c r="HH72" s="85"/>
      <c r="HI72" s="85"/>
      <c r="HJ72" s="85"/>
      <c r="HK72" s="85"/>
      <c r="HL72" s="85"/>
      <c r="HM72" s="85"/>
      <c r="HN72" s="85"/>
      <c r="HO72" s="85"/>
      <c r="HP72" s="85"/>
      <c r="HQ72" s="85"/>
      <c r="HR72" s="85"/>
      <c r="HS72" s="85"/>
      <c r="HT72" s="85"/>
      <c r="HU72" s="85"/>
      <c r="HV72" s="85"/>
      <c r="HW72" s="85"/>
      <c r="HX72" s="85"/>
      <c r="HY72" s="85"/>
      <c r="HZ72" s="85"/>
      <c r="IA72" s="85"/>
      <c r="IB72" s="85"/>
      <c r="IC72" s="85"/>
      <c r="ID72" s="85"/>
      <c r="IE72" s="85"/>
      <c r="IF72" s="85"/>
      <c r="IG72" s="85"/>
    </row>
    <row r="73" spans="1:241" s="5" customFormat="1" ht="19.5" customHeight="1">
      <c r="A73" s="56"/>
      <c r="B73" s="29" t="s">
        <v>13</v>
      </c>
      <c r="C73" s="30" t="s">
        <v>88</v>
      </c>
      <c r="D73" s="42">
        <v>15700</v>
      </c>
      <c r="E73" s="52" t="s">
        <v>89</v>
      </c>
      <c r="F73" s="33">
        <v>19.5</v>
      </c>
      <c r="G73" s="34">
        <v>1</v>
      </c>
      <c r="H73" s="35">
        <v>1</v>
      </c>
      <c r="I73" s="77">
        <f t="shared" si="8"/>
        <v>19.5</v>
      </c>
      <c r="J73" s="33" t="s">
        <v>53</v>
      </c>
      <c r="K73" s="33">
        <v>380</v>
      </c>
      <c r="L73" s="73">
        <f t="shared" si="7"/>
        <v>7410</v>
      </c>
      <c r="M73" s="90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85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  <c r="DK73" s="85"/>
      <c r="DL73" s="85"/>
      <c r="DM73" s="85"/>
      <c r="DN73" s="85"/>
      <c r="DO73" s="85"/>
      <c r="DP73" s="85"/>
      <c r="DQ73" s="85"/>
      <c r="DR73" s="85"/>
      <c r="DS73" s="85"/>
      <c r="DT73" s="85"/>
      <c r="DU73" s="85"/>
      <c r="DV73" s="85"/>
      <c r="DW73" s="85"/>
      <c r="DX73" s="85"/>
      <c r="DY73" s="85"/>
      <c r="DZ73" s="85"/>
      <c r="EA73" s="85"/>
      <c r="EB73" s="85"/>
      <c r="EC73" s="85"/>
      <c r="ED73" s="85"/>
      <c r="EE73" s="85"/>
      <c r="EF73" s="85"/>
      <c r="EG73" s="85"/>
      <c r="EH73" s="85"/>
      <c r="EI73" s="85"/>
      <c r="EJ73" s="85"/>
      <c r="EK73" s="85"/>
      <c r="EL73" s="85"/>
      <c r="EM73" s="85"/>
      <c r="EN73" s="85"/>
      <c r="EO73" s="85"/>
      <c r="EP73" s="85"/>
      <c r="EQ73" s="85"/>
      <c r="ER73" s="85"/>
      <c r="ES73" s="85"/>
      <c r="ET73" s="85"/>
      <c r="EU73" s="85"/>
      <c r="EV73" s="85"/>
      <c r="EW73" s="85"/>
      <c r="EX73" s="85"/>
      <c r="EY73" s="85"/>
      <c r="EZ73" s="85"/>
      <c r="FA73" s="85"/>
      <c r="FB73" s="85"/>
      <c r="FC73" s="85"/>
      <c r="FD73" s="85"/>
      <c r="FE73" s="85"/>
      <c r="FF73" s="85"/>
      <c r="FG73" s="85"/>
      <c r="FH73" s="85"/>
      <c r="FI73" s="85"/>
      <c r="FJ73" s="85"/>
      <c r="FK73" s="85"/>
      <c r="FL73" s="85"/>
      <c r="FM73" s="85"/>
      <c r="FN73" s="85"/>
      <c r="FO73" s="85"/>
      <c r="FP73" s="85"/>
      <c r="FQ73" s="85"/>
      <c r="FR73" s="85"/>
      <c r="FS73" s="85"/>
      <c r="FT73" s="85"/>
      <c r="FU73" s="85"/>
      <c r="FV73" s="85"/>
      <c r="FW73" s="85"/>
      <c r="FX73" s="85"/>
      <c r="FY73" s="85"/>
      <c r="FZ73" s="85"/>
      <c r="GA73" s="85"/>
      <c r="GB73" s="85"/>
      <c r="GC73" s="85"/>
      <c r="GD73" s="85"/>
      <c r="GE73" s="85"/>
      <c r="GF73" s="85"/>
      <c r="GG73" s="85"/>
      <c r="GH73" s="85"/>
      <c r="GI73" s="85"/>
      <c r="GJ73" s="85"/>
      <c r="GK73" s="85"/>
      <c r="GL73" s="85"/>
      <c r="GM73" s="85"/>
      <c r="GN73" s="85"/>
      <c r="GO73" s="85"/>
      <c r="GP73" s="85"/>
      <c r="GQ73" s="85"/>
      <c r="GR73" s="85"/>
      <c r="GS73" s="85"/>
      <c r="GT73" s="85"/>
      <c r="GU73" s="85"/>
      <c r="GV73" s="85"/>
      <c r="GW73" s="85"/>
      <c r="GX73" s="85"/>
      <c r="GY73" s="85"/>
      <c r="GZ73" s="85"/>
      <c r="HA73" s="85"/>
      <c r="HB73" s="85"/>
      <c r="HC73" s="85"/>
      <c r="HD73" s="85"/>
      <c r="HE73" s="85"/>
      <c r="HF73" s="85"/>
      <c r="HG73" s="85"/>
      <c r="HH73" s="85"/>
      <c r="HI73" s="85"/>
      <c r="HJ73" s="85"/>
      <c r="HK73" s="85"/>
      <c r="HL73" s="85"/>
      <c r="HM73" s="85"/>
      <c r="HN73" s="85"/>
      <c r="HO73" s="85"/>
      <c r="HP73" s="85"/>
      <c r="HQ73" s="85"/>
      <c r="HR73" s="85"/>
      <c r="HS73" s="85"/>
      <c r="HT73" s="85"/>
      <c r="HU73" s="85"/>
      <c r="HV73" s="85"/>
      <c r="HW73" s="85"/>
      <c r="HX73" s="85"/>
      <c r="HY73" s="85"/>
      <c r="HZ73" s="85"/>
      <c r="IA73" s="85"/>
      <c r="IB73" s="85"/>
      <c r="IC73" s="85"/>
      <c r="ID73" s="85"/>
      <c r="IE73" s="85"/>
      <c r="IF73" s="85"/>
      <c r="IG73" s="85"/>
    </row>
    <row r="74" spans="1:241" s="5" customFormat="1" ht="19.5" customHeight="1">
      <c r="A74" s="56"/>
      <c r="B74" s="29" t="s">
        <v>13</v>
      </c>
      <c r="C74" s="30" t="s">
        <v>90</v>
      </c>
      <c r="D74" s="42">
        <v>1400</v>
      </c>
      <c r="E74" s="52" t="s">
        <v>77</v>
      </c>
      <c r="F74" s="33">
        <v>10</v>
      </c>
      <c r="G74" s="34">
        <v>3</v>
      </c>
      <c r="H74" s="35">
        <v>1</v>
      </c>
      <c r="I74" s="77">
        <f t="shared" si="8"/>
        <v>30</v>
      </c>
      <c r="J74" s="33" t="s">
        <v>53</v>
      </c>
      <c r="K74" s="33">
        <v>12</v>
      </c>
      <c r="L74" s="73">
        <f t="shared" si="7"/>
        <v>360</v>
      </c>
      <c r="M74" s="90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  <c r="DK74" s="85"/>
      <c r="DL74" s="85"/>
      <c r="DM74" s="85"/>
      <c r="DN74" s="85"/>
      <c r="DO74" s="85"/>
      <c r="DP74" s="85"/>
      <c r="DQ74" s="85"/>
      <c r="DR74" s="85"/>
      <c r="DS74" s="85"/>
      <c r="DT74" s="85"/>
      <c r="DU74" s="85"/>
      <c r="DV74" s="85"/>
      <c r="DW74" s="85"/>
      <c r="DX74" s="85"/>
      <c r="DY74" s="85"/>
      <c r="DZ74" s="85"/>
      <c r="EA74" s="85"/>
      <c r="EB74" s="85"/>
      <c r="EC74" s="85"/>
      <c r="ED74" s="85"/>
      <c r="EE74" s="85"/>
      <c r="EF74" s="85"/>
      <c r="EG74" s="85"/>
      <c r="EH74" s="85"/>
      <c r="EI74" s="85"/>
      <c r="EJ74" s="85"/>
      <c r="EK74" s="85"/>
      <c r="EL74" s="85"/>
      <c r="EM74" s="85"/>
      <c r="EN74" s="85"/>
      <c r="EO74" s="85"/>
      <c r="EP74" s="85"/>
      <c r="EQ74" s="85"/>
      <c r="ER74" s="85"/>
      <c r="ES74" s="85"/>
      <c r="ET74" s="85"/>
      <c r="EU74" s="85"/>
      <c r="EV74" s="85"/>
      <c r="EW74" s="85"/>
      <c r="EX74" s="85"/>
      <c r="EY74" s="85"/>
      <c r="EZ74" s="85"/>
      <c r="FA74" s="85"/>
      <c r="FB74" s="85"/>
      <c r="FC74" s="85"/>
      <c r="FD74" s="85"/>
      <c r="FE74" s="85"/>
      <c r="FF74" s="85"/>
      <c r="FG74" s="85"/>
      <c r="FH74" s="85"/>
      <c r="FI74" s="85"/>
      <c r="FJ74" s="85"/>
      <c r="FK74" s="85"/>
      <c r="FL74" s="85"/>
      <c r="FM74" s="85"/>
      <c r="FN74" s="85"/>
      <c r="FO74" s="85"/>
      <c r="FP74" s="85"/>
      <c r="FQ74" s="85"/>
      <c r="FR74" s="85"/>
      <c r="FS74" s="85"/>
      <c r="FT74" s="85"/>
      <c r="FU74" s="85"/>
      <c r="FV74" s="85"/>
      <c r="FW74" s="85"/>
      <c r="FX74" s="85"/>
      <c r="FY74" s="85"/>
      <c r="FZ74" s="85"/>
      <c r="GA74" s="85"/>
      <c r="GB74" s="85"/>
      <c r="GC74" s="85"/>
      <c r="GD74" s="85"/>
      <c r="GE74" s="85"/>
      <c r="GF74" s="85"/>
      <c r="GG74" s="85"/>
      <c r="GH74" s="85"/>
      <c r="GI74" s="85"/>
      <c r="GJ74" s="85"/>
      <c r="GK74" s="85"/>
      <c r="GL74" s="85"/>
      <c r="GM74" s="85"/>
      <c r="GN74" s="85"/>
      <c r="GO74" s="85"/>
      <c r="GP74" s="85"/>
      <c r="GQ74" s="85"/>
      <c r="GR74" s="85"/>
      <c r="GS74" s="85"/>
      <c r="GT74" s="85"/>
      <c r="GU74" s="85"/>
      <c r="GV74" s="85"/>
      <c r="GW74" s="85"/>
      <c r="GX74" s="85"/>
      <c r="GY74" s="85"/>
      <c r="GZ74" s="85"/>
      <c r="HA74" s="85"/>
      <c r="HB74" s="85"/>
      <c r="HC74" s="85"/>
      <c r="HD74" s="85"/>
      <c r="HE74" s="85"/>
      <c r="HF74" s="85"/>
      <c r="HG74" s="85"/>
      <c r="HH74" s="85"/>
      <c r="HI74" s="85"/>
      <c r="HJ74" s="85"/>
      <c r="HK74" s="85"/>
      <c r="HL74" s="85"/>
      <c r="HM74" s="85"/>
      <c r="HN74" s="85"/>
      <c r="HO74" s="85"/>
      <c r="HP74" s="85"/>
      <c r="HQ74" s="85"/>
      <c r="HR74" s="85"/>
      <c r="HS74" s="85"/>
      <c r="HT74" s="85"/>
      <c r="HU74" s="85"/>
      <c r="HV74" s="85"/>
      <c r="HW74" s="85"/>
      <c r="HX74" s="85"/>
      <c r="HY74" s="85"/>
      <c r="HZ74" s="85"/>
      <c r="IA74" s="85"/>
      <c r="IB74" s="85"/>
      <c r="IC74" s="85"/>
      <c r="ID74" s="85"/>
      <c r="IE74" s="85"/>
      <c r="IF74" s="85"/>
      <c r="IG74" s="85"/>
    </row>
    <row r="75" spans="1:241" s="5" customFormat="1" ht="19.5" customHeight="1">
      <c r="A75" s="56"/>
      <c r="B75" s="29" t="s">
        <v>13</v>
      </c>
      <c r="C75" s="30" t="s">
        <v>91</v>
      </c>
      <c r="D75" s="42">
        <v>1850</v>
      </c>
      <c r="E75" s="52" t="s">
        <v>64</v>
      </c>
      <c r="F75" s="33">
        <v>11</v>
      </c>
      <c r="G75" s="34">
        <v>2</v>
      </c>
      <c r="H75" s="35">
        <v>1.7</v>
      </c>
      <c r="I75" s="77">
        <f t="shared" si="8"/>
        <v>37.4</v>
      </c>
      <c r="J75" s="33" t="s">
        <v>53</v>
      </c>
      <c r="K75" s="33">
        <v>23</v>
      </c>
      <c r="L75" s="73">
        <f t="shared" si="7"/>
        <v>860.1999999999999</v>
      </c>
      <c r="M75" s="90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85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  <c r="DK75" s="85"/>
      <c r="DL75" s="85"/>
      <c r="DM75" s="85"/>
      <c r="DN75" s="85"/>
      <c r="DO75" s="85"/>
      <c r="DP75" s="85"/>
      <c r="DQ75" s="85"/>
      <c r="DR75" s="85"/>
      <c r="DS75" s="85"/>
      <c r="DT75" s="85"/>
      <c r="DU75" s="85"/>
      <c r="DV75" s="85"/>
      <c r="DW75" s="85"/>
      <c r="DX75" s="85"/>
      <c r="DY75" s="85"/>
      <c r="DZ75" s="85"/>
      <c r="EA75" s="85"/>
      <c r="EB75" s="85"/>
      <c r="EC75" s="85"/>
      <c r="ED75" s="85"/>
      <c r="EE75" s="85"/>
      <c r="EF75" s="85"/>
      <c r="EG75" s="85"/>
      <c r="EH75" s="85"/>
      <c r="EI75" s="85"/>
      <c r="EJ75" s="85"/>
      <c r="EK75" s="85"/>
      <c r="EL75" s="85"/>
      <c r="EM75" s="85"/>
      <c r="EN75" s="85"/>
      <c r="EO75" s="85"/>
      <c r="EP75" s="85"/>
      <c r="EQ75" s="85"/>
      <c r="ER75" s="85"/>
      <c r="ES75" s="85"/>
      <c r="ET75" s="85"/>
      <c r="EU75" s="85"/>
      <c r="EV75" s="85"/>
      <c r="EW75" s="85"/>
      <c r="EX75" s="85"/>
      <c r="EY75" s="85"/>
      <c r="EZ75" s="85"/>
      <c r="FA75" s="85"/>
      <c r="FB75" s="85"/>
      <c r="FC75" s="85"/>
      <c r="FD75" s="85"/>
      <c r="FE75" s="85"/>
      <c r="FF75" s="85"/>
      <c r="FG75" s="85"/>
      <c r="FH75" s="85"/>
      <c r="FI75" s="85"/>
      <c r="FJ75" s="85"/>
      <c r="FK75" s="85"/>
      <c r="FL75" s="85"/>
      <c r="FM75" s="85"/>
      <c r="FN75" s="85"/>
      <c r="FO75" s="85"/>
      <c r="FP75" s="85"/>
      <c r="FQ75" s="85"/>
      <c r="FR75" s="85"/>
      <c r="FS75" s="85"/>
      <c r="FT75" s="85"/>
      <c r="FU75" s="85"/>
      <c r="FV75" s="85"/>
      <c r="FW75" s="85"/>
      <c r="FX75" s="85"/>
      <c r="FY75" s="85"/>
      <c r="FZ75" s="85"/>
      <c r="GA75" s="85"/>
      <c r="GB75" s="85"/>
      <c r="GC75" s="85"/>
      <c r="GD75" s="85"/>
      <c r="GE75" s="85"/>
      <c r="GF75" s="85"/>
      <c r="GG75" s="85"/>
      <c r="GH75" s="85"/>
      <c r="GI75" s="85"/>
      <c r="GJ75" s="85"/>
      <c r="GK75" s="85"/>
      <c r="GL75" s="85"/>
      <c r="GM75" s="85"/>
      <c r="GN75" s="85"/>
      <c r="GO75" s="85"/>
      <c r="GP75" s="85"/>
      <c r="GQ75" s="85"/>
      <c r="GR75" s="85"/>
      <c r="GS75" s="85"/>
      <c r="GT75" s="85"/>
      <c r="GU75" s="85"/>
      <c r="GV75" s="85"/>
      <c r="GW75" s="85"/>
      <c r="GX75" s="85"/>
      <c r="GY75" s="85"/>
      <c r="GZ75" s="85"/>
      <c r="HA75" s="85"/>
      <c r="HB75" s="85"/>
      <c r="HC75" s="85"/>
      <c r="HD75" s="85"/>
      <c r="HE75" s="85"/>
      <c r="HF75" s="85"/>
      <c r="HG75" s="85"/>
      <c r="HH75" s="85"/>
      <c r="HI75" s="85"/>
      <c r="HJ75" s="85"/>
      <c r="HK75" s="85"/>
      <c r="HL75" s="85"/>
      <c r="HM75" s="85"/>
      <c r="HN75" s="85"/>
      <c r="HO75" s="85"/>
      <c r="HP75" s="85"/>
      <c r="HQ75" s="85"/>
      <c r="HR75" s="85"/>
      <c r="HS75" s="85"/>
      <c r="HT75" s="85"/>
      <c r="HU75" s="85"/>
      <c r="HV75" s="85"/>
      <c r="HW75" s="85"/>
      <c r="HX75" s="85"/>
      <c r="HY75" s="85"/>
      <c r="HZ75" s="85"/>
      <c r="IA75" s="85"/>
      <c r="IB75" s="85"/>
      <c r="IC75" s="85"/>
      <c r="ID75" s="85"/>
      <c r="IE75" s="85"/>
      <c r="IF75" s="85"/>
      <c r="IG75" s="85"/>
    </row>
    <row r="76" spans="1:241" s="5" customFormat="1" ht="19.5" customHeight="1">
      <c r="A76" s="56"/>
      <c r="B76" s="29" t="s">
        <v>13</v>
      </c>
      <c r="C76" s="30" t="s">
        <v>91</v>
      </c>
      <c r="D76" s="42">
        <v>6400</v>
      </c>
      <c r="E76" s="52" t="s">
        <v>64</v>
      </c>
      <c r="F76" s="33">
        <v>6</v>
      </c>
      <c r="G76" s="34">
        <v>1</v>
      </c>
      <c r="H76" s="35">
        <v>1</v>
      </c>
      <c r="I76" s="77">
        <f t="shared" si="8"/>
        <v>6</v>
      </c>
      <c r="J76" s="33" t="s">
        <v>53</v>
      </c>
      <c r="K76" s="33">
        <v>23</v>
      </c>
      <c r="L76" s="73">
        <f t="shared" si="7"/>
        <v>138</v>
      </c>
      <c r="M76" s="90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85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  <c r="DK76" s="85"/>
      <c r="DL76" s="85"/>
      <c r="DM76" s="85"/>
      <c r="DN76" s="85"/>
      <c r="DO76" s="85"/>
      <c r="DP76" s="85"/>
      <c r="DQ76" s="85"/>
      <c r="DR76" s="85"/>
      <c r="DS76" s="85"/>
      <c r="DT76" s="85"/>
      <c r="DU76" s="85"/>
      <c r="DV76" s="85"/>
      <c r="DW76" s="85"/>
      <c r="DX76" s="85"/>
      <c r="DY76" s="85"/>
      <c r="DZ76" s="85"/>
      <c r="EA76" s="85"/>
      <c r="EB76" s="85"/>
      <c r="EC76" s="85"/>
      <c r="ED76" s="85"/>
      <c r="EE76" s="85"/>
      <c r="EF76" s="85"/>
      <c r="EG76" s="85"/>
      <c r="EH76" s="85"/>
      <c r="EI76" s="85"/>
      <c r="EJ76" s="85"/>
      <c r="EK76" s="85"/>
      <c r="EL76" s="85"/>
      <c r="EM76" s="85"/>
      <c r="EN76" s="85"/>
      <c r="EO76" s="85"/>
      <c r="EP76" s="85"/>
      <c r="EQ76" s="85"/>
      <c r="ER76" s="85"/>
      <c r="ES76" s="85"/>
      <c r="ET76" s="85"/>
      <c r="EU76" s="85"/>
      <c r="EV76" s="85"/>
      <c r="EW76" s="85"/>
      <c r="EX76" s="85"/>
      <c r="EY76" s="85"/>
      <c r="EZ76" s="85"/>
      <c r="FA76" s="85"/>
      <c r="FB76" s="85"/>
      <c r="FC76" s="85"/>
      <c r="FD76" s="85"/>
      <c r="FE76" s="85"/>
      <c r="FF76" s="85"/>
      <c r="FG76" s="85"/>
      <c r="FH76" s="85"/>
      <c r="FI76" s="85"/>
      <c r="FJ76" s="85"/>
      <c r="FK76" s="85"/>
      <c r="FL76" s="85"/>
      <c r="FM76" s="85"/>
      <c r="FN76" s="85"/>
      <c r="FO76" s="85"/>
      <c r="FP76" s="85"/>
      <c r="FQ76" s="85"/>
      <c r="FR76" s="85"/>
      <c r="FS76" s="85"/>
      <c r="FT76" s="85"/>
      <c r="FU76" s="85"/>
      <c r="FV76" s="85"/>
      <c r="FW76" s="85"/>
      <c r="FX76" s="85"/>
      <c r="FY76" s="85"/>
      <c r="FZ76" s="85"/>
      <c r="GA76" s="85"/>
      <c r="GB76" s="85"/>
      <c r="GC76" s="85"/>
      <c r="GD76" s="85"/>
      <c r="GE76" s="85"/>
      <c r="GF76" s="85"/>
      <c r="GG76" s="85"/>
      <c r="GH76" s="85"/>
      <c r="GI76" s="85"/>
      <c r="GJ76" s="85"/>
      <c r="GK76" s="85"/>
      <c r="GL76" s="85"/>
      <c r="GM76" s="85"/>
      <c r="GN76" s="85"/>
      <c r="GO76" s="85"/>
      <c r="GP76" s="85"/>
      <c r="GQ76" s="85"/>
      <c r="GR76" s="85"/>
      <c r="GS76" s="85"/>
      <c r="GT76" s="85"/>
      <c r="GU76" s="85"/>
      <c r="GV76" s="85"/>
      <c r="GW76" s="85"/>
      <c r="GX76" s="85"/>
      <c r="GY76" s="85"/>
      <c r="GZ76" s="85"/>
      <c r="HA76" s="85"/>
      <c r="HB76" s="85"/>
      <c r="HC76" s="85"/>
      <c r="HD76" s="85"/>
      <c r="HE76" s="85"/>
      <c r="HF76" s="85"/>
      <c r="HG76" s="85"/>
      <c r="HH76" s="85"/>
      <c r="HI76" s="85"/>
      <c r="HJ76" s="85"/>
      <c r="HK76" s="85"/>
      <c r="HL76" s="85"/>
      <c r="HM76" s="85"/>
      <c r="HN76" s="85"/>
      <c r="HO76" s="85"/>
      <c r="HP76" s="85"/>
      <c r="HQ76" s="85"/>
      <c r="HR76" s="85"/>
      <c r="HS76" s="85"/>
      <c r="HT76" s="85"/>
      <c r="HU76" s="85"/>
      <c r="HV76" s="85"/>
      <c r="HW76" s="85"/>
      <c r="HX76" s="85"/>
      <c r="HY76" s="85"/>
      <c r="HZ76" s="85"/>
      <c r="IA76" s="85"/>
      <c r="IB76" s="85"/>
      <c r="IC76" s="85"/>
      <c r="ID76" s="85"/>
      <c r="IE76" s="85"/>
      <c r="IF76" s="85"/>
      <c r="IG76" s="85"/>
    </row>
    <row r="77" spans="1:241" s="5" customFormat="1" ht="19.5" customHeight="1">
      <c r="A77" s="56"/>
      <c r="B77" s="29" t="s">
        <v>13</v>
      </c>
      <c r="C77" s="30" t="s">
        <v>91</v>
      </c>
      <c r="D77" s="42">
        <v>9900</v>
      </c>
      <c r="E77" s="43" t="s">
        <v>61</v>
      </c>
      <c r="F77" s="33">
        <v>9.2</v>
      </c>
      <c r="G77" s="34">
        <v>0.9</v>
      </c>
      <c r="H77" s="35">
        <v>3.6</v>
      </c>
      <c r="I77" s="77">
        <f t="shared" si="8"/>
        <v>29.808</v>
      </c>
      <c r="J77" s="33" t="s">
        <v>53</v>
      </c>
      <c r="K77" s="33">
        <v>440</v>
      </c>
      <c r="L77" s="73">
        <f t="shared" si="7"/>
        <v>13115.52</v>
      </c>
      <c r="M77" s="90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85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  <c r="DK77" s="85"/>
      <c r="DL77" s="85"/>
      <c r="DM77" s="85"/>
      <c r="DN77" s="85"/>
      <c r="DO77" s="85"/>
      <c r="DP77" s="85"/>
      <c r="DQ77" s="85"/>
      <c r="DR77" s="85"/>
      <c r="DS77" s="85"/>
      <c r="DT77" s="85"/>
      <c r="DU77" s="85"/>
      <c r="DV77" s="85"/>
      <c r="DW77" s="85"/>
      <c r="DX77" s="85"/>
      <c r="DY77" s="85"/>
      <c r="DZ77" s="85"/>
      <c r="EA77" s="85"/>
      <c r="EB77" s="85"/>
      <c r="EC77" s="85"/>
      <c r="ED77" s="85"/>
      <c r="EE77" s="85"/>
      <c r="EF77" s="85"/>
      <c r="EG77" s="85"/>
      <c r="EH77" s="85"/>
      <c r="EI77" s="85"/>
      <c r="EJ77" s="85"/>
      <c r="EK77" s="85"/>
      <c r="EL77" s="85"/>
      <c r="EM77" s="85"/>
      <c r="EN77" s="85"/>
      <c r="EO77" s="85"/>
      <c r="EP77" s="85"/>
      <c r="EQ77" s="85"/>
      <c r="ER77" s="85"/>
      <c r="ES77" s="85"/>
      <c r="ET77" s="85"/>
      <c r="EU77" s="85"/>
      <c r="EV77" s="85"/>
      <c r="EW77" s="85"/>
      <c r="EX77" s="85"/>
      <c r="EY77" s="85"/>
      <c r="EZ77" s="85"/>
      <c r="FA77" s="85"/>
      <c r="FB77" s="85"/>
      <c r="FC77" s="85"/>
      <c r="FD77" s="85"/>
      <c r="FE77" s="85"/>
      <c r="FF77" s="85"/>
      <c r="FG77" s="85"/>
      <c r="FH77" s="85"/>
      <c r="FI77" s="85"/>
      <c r="FJ77" s="85"/>
      <c r="FK77" s="85"/>
      <c r="FL77" s="85"/>
      <c r="FM77" s="85"/>
      <c r="FN77" s="85"/>
      <c r="FO77" s="85"/>
      <c r="FP77" s="85"/>
      <c r="FQ77" s="85"/>
      <c r="FR77" s="85"/>
      <c r="FS77" s="85"/>
      <c r="FT77" s="85"/>
      <c r="FU77" s="85"/>
      <c r="FV77" s="85"/>
      <c r="FW77" s="85"/>
      <c r="FX77" s="85"/>
      <c r="FY77" s="85"/>
      <c r="FZ77" s="85"/>
      <c r="GA77" s="85"/>
      <c r="GB77" s="85"/>
      <c r="GC77" s="85"/>
      <c r="GD77" s="85"/>
      <c r="GE77" s="85"/>
      <c r="GF77" s="85"/>
      <c r="GG77" s="85"/>
      <c r="GH77" s="85"/>
      <c r="GI77" s="85"/>
      <c r="GJ77" s="85"/>
      <c r="GK77" s="85"/>
      <c r="GL77" s="85"/>
      <c r="GM77" s="85"/>
      <c r="GN77" s="85"/>
      <c r="GO77" s="85"/>
      <c r="GP77" s="85"/>
      <c r="GQ77" s="85"/>
      <c r="GR77" s="85"/>
      <c r="GS77" s="85"/>
      <c r="GT77" s="85"/>
      <c r="GU77" s="85"/>
      <c r="GV77" s="85"/>
      <c r="GW77" s="85"/>
      <c r="GX77" s="85"/>
      <c r="GY77" s="85"/>
      <c r="GZ77" s="85"/>
      <c r="HA77" s="85"/>
      <c r="HB77" s="85"/>
      <c r="HC77" s="85"/>
      <c r="HD77" s="85"/>
      <c r="HE77" s="85"/>
      <c r="HF77" s="85"/>
      <c r="HG77" s="85"/>
      <c r="HH77" s="85"/>
      <c r="HI77" s="85"/>
      <c r="HJ77" s="85"/>
      <c r="HK77" s="85"/>
      <c r="HL77" s="85"/>
      <c r="HM77" s="85"/>
      <c r="HN77" s="85"/>
      <c r="HO77" s="85"/>
      <c r="HP77" s="85"/>
      <c r="HQ77" s="85"/>
      <c r="HR77" s="85"/>
      <c r="HS77" s="85"/>
      <c r="HT77" s="85"/>
      <c r="HU77" s="85"/>
      <c r="HV77" s="85"/>
      <c r="HW77" s="85"/>
      <c r="HX77" s="85"/>
      <c r="HY77" s="85"/>
      <c r="HZ77" s="85"/>
      <c r="IA77" s="85"/>
      <c r="IB77" s="85"/>
      <c r="IC77" s="85"/>
      <c r="ID77" s="85"/>
      <c r="IE77" s="85"/>
      <c r="IF77" s="85"/>
      <c r="IG77" s="85"/>
    </row>
    <row r="78" spans="1:241" s="5" customFormat="1" ht="19.5" customHeight="1">
      <c r="A78" s="56"/>
      <c r="B78" s="29" t="s">
        <v>13</v>
      </c>
      <c r="C78" s="30" t="s">
        <v>91</v>
      </c>
      <c r="D78" s="42">
        <v>9900</v>
      </c>
      <c r="E78" s="43" t="s">
        <v>61</v>
      </c>
      <c r="F78" s="33">
        <v>5</v>
      </c>
      <c r="G78" s="34">
        <v>0.9</v>
      </c>
      <c r="H78" s="35">
        <v>1.5</v>
      </c>
      <c r="I78" s="77">
        <f t="shared" si="8"/>
        <v>6.75</v>
      </c>
      <c r="J78" s="33" t="s">
        <v>53</v>
      </c>
      <c r="K78" s="33">
        <v>440</v>
      </c>
      <c r="L78" s="73">
        <f t="shared" si="7"/>
        <v>2970</v>
      </c>
      <c r="M78" s="90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  <c r="DK78" s="85"/>
      <c r="DL78" s="85"/>
      <c r="DM78" s="85"/>
      <c r="DN78" s="85"/>
      <c r="DO78" s="85"/>
      <c r="DP78" s="85"/>
      <c r="DQ78" s="85"/>
      <c r="DR78" s="85"/>
      <c r="DS78" s="85"/>
      <c r="DT78" s="85"/>
      <c r="DU78" s="85"/>
      <c r="DV78" s="85"/>
      <c r="DW78" s="85"/>
      <c r="DX78" s="85"/>
      <c r="DY78" s="85"/>
      <c r="DZ78" s="85"/>
      <c r="EA78" s="85"/>
      <c r="EB78" s="85"/>
      <c r="EC78" s="85"/>
      <c r="ED78" s="85"/>
      <c r="EE78" s="85"/>
      <c r="EF78" s="85"/>
      <c r="EG78" s="85"/>
      <c r="EH78" s="85"/>
      <c r="EI78" s="85"/>
      <c r="EJ78" s="85"/>
      <c r="EK78" s="85"/>
      <c r="EL78" s="85"/>
      <c r="EM78" s="85"/>
      <c r="EN78" s="85"/>
      <c r="EO78" s="85"/>
      <c r="EP78" s="85"/>
      <c r="EQ78" s="85"/>
      <c r="ER78" s="85"/>
      <c r="ES78" s="85"/>
      <c r="ET78" s="85"/>
      <c r="EU78" s="85"/>
      <c r="EV78" s="85"/>
      <c r="EW78" s="85"/>
      <c r="EX78" s="85"/>
      <c r="EY78" s="85"/>
      <c r="EZ78" s="85"/>
      <c r="FA78" s="85"/>
      <c r="FB78" s="85"/>
      <c r="FC78" s="85"/>
      <c r="FD78" s="85"/>
      <c r="FE78" s="85"/>
      <c r="FF78" s="85"/>
      <c r="FG78" s="85"/>
      <c r="FH78" s="85"/>
      <c r="FI78" s="85"/>
      <c r="FJ78" s="85"/>
      <c r="FK78" s="85"/>
      <c r="FL78" s="85"/>
      <c r="FM78" s="85"/>
      <c r="FN78" s="85"/>
      <c r="FO78" s="85"/>
      <c r="FP78" s="85"/>
      <c r="FQ78" s="85"/>
      <c r="FR78" s="85"/>
      <c r="FS78" s="85"/>
      <c r="FT78" s="85"/>
      <c r="FU78" s="85"/>
      <c r="FV78" s="85"/>
      <c r="FW78" s="85"/>
      <c r="FX78" s="85"/>
      <c r="FY78" s="85"/>
      <c r="FZ78" s="85"/>
      <c r="GA78" s="85"/>
      <c r="GB78" s="85"/>
      <c r="GC78" s="85"/>
      <c r="GD78" s="85"/>
      <c r="GE78" s="85"/>
      <c r="GF78" s="85"/>
      <c r="GG78" s="85"/>
      <c r="GH78" s="85"/>
      <c r="GI78" s="85"/>
      <c r="GJ78" s="85"/>
      <c r="GK78" s="85"/>
      <c r="GL78" s="85"/>
      <c r="GM78" s="85"/>
      <c r="GN78" s="85"/>
      <c r="GO78" s="85"/>
      <c r="GP78" s="85"/>
      <c r="GQ78" s="85"/>
      <c r="GR78" s="85"/>
      <c r="GS78" s="85"/>
      <c r="GT78" s="85"/>
      <c r="GU78" s="85"/>
      <c r="GV78" s="85"/>
      <c r="GW78" s="85"/>
      <c r="GX78" s="85"/>
      <c r="GY78" s="85"/>
      <c r="GZ78" s="85"/>
      <c r="HA78" s="85"/>
      <c r="HB78" s="85"/>
      <c r="HC78" s="85"/>
      <c r="HD78" s="85"/>
      <c r="HE78" s="85"/>
      <c r="HF78" s="85"/>
      <c r="HG78" s="85"/>
      <c r="HH78" s="85"/>
      <c r="HI78" s="85"/>
      <c r="HJ78" s="85"/>
      <c r="HK78" s="85"/>
      <c r="HL78" s="85"/>
      <c r="HM78" s="85"/>
      <c r="HN78" s="85"/>
      <c r="HO78" s="85"/>
      <c r="HP78" s="85"/>
      <c r="HQ78" s="85"/>
      <c r="HR78" s="85"/>
      <c r="HS78" s="85"/>
      <c r="HT78" s="85"/>
      <c r="HU78" s="85"/>
      <c r="HV78" s="85"/>
      <c r="HW78" s="85"/>
      <c r="HX78" s="85"/>
      <c r="HY78" s="85"/>
      <c r="HZ78" s="85"/>
      <c r="IA78" s="85"/>
      <c r="IB78" s="85"/>
      <c r="IC78" s="85"/>
      <c r="ID78" s="85"/>
      <c r="IE78" s="85"/>
      <c r="IF78" s="85"/>
      <c r="IG78" s="85"/>
    </row>
    <row r="79" spans="1:241" s="5" customFormat="1" ht="19.5" customHeight="1">
      <c r="A79" s="56"/>
      <c r="B79" s="29" t="s">
        <v>13</v>
      </c>
      <c r="C79" s="30" t="s">
        <v>91</v>
      </c>
      <c r="D79" s="42">
        <v>9900</v>
      </c>
      <c r="E79" s="49" t="s">
        <v>62</v>
      </c>
      <c r="F79" s="50">
        <v>10.7</v>
      </c>
      <c r="G79" s="34">
        <v>0.5</v>
      </c>
      <c r="H79" s="51">
        <v>0.6</v>
      </c>
      <c r="I79" s="77">
        <f t="shared" si="8"/>
        <v>3.2099999999999995</v>
      </c>
      <c r="J79" s="33" t="s">
        <v>53</v>
      </c>
      <c r="K79" s="33">
        <v>380</v>
      </c>
      <c r="L79" s="73">
        <f t="shared" si="7"/>
        <v>1219.7999999999997</v>
      </c>
      <c r="M79" s="90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  <c r="DK79" s="85"/>
      <c r="DL79" s="85"/>
      <c r="DM79" s="85"/>
      <c r="DN79" s="85"/>
      <c r="DO79" s="85"/>
      <c r="DP79" s="85"/>
      <c r="DQ79" s="85"/>
      <c r="DR79" s="85"/>
      <c r="DS79" s="85"/>
      <c r="DT79" s="85"/>
      <c r="DU79" s="85"/>
      <c r="DV79" s="85"/>
      <c r="DW79" s="85"/>
      <c r="DX79" s="85"/>
      <c r="DY79" s="85"/>
      <c r="DZ79" s="85"/>
      <c r="EA79" s="85"/>
      <c r="EB79" s="85"/>
      <c r="EC79" s="85"/>
      <c r="ED79" s="85"/>
      <c r="EE79" s="85"/>
      <c r="EF79" s="85"/>
      <c r="EG79" s="85"/>
      <c r="EH79" s="85"/>
      <c r="EI79" s="85"/>
      <c r="EJ79" s="85"/>
      <c r="EK79" s="85"/>
      <c r="EL79" s="85"/>
      <c r="EM79" s="85"/>
      <c r="EN79" s="85"/>
      <c r="EO79" s="85"/>
      <c r="EP79" s="85"/>
      <c r="EQ79" s="85"/>
      <c r="ER79" s="85"/>
      <c r="ES79" s="85"/>
      <c r="ET79" s="85"/>
      <c r="EU79" s="85"/>
      <c r="EV79" s="85"/>
      <c r="EW79" s="85"/>
      <c r="EX79" s="85"/>
      <c r="EY79" s="85"/>
      <c r="EZ79" s="85"/>
      <c r="FA79" s="85"/>
      <c r="FB79" s="85"/>
      <c r="FC79" s="85"/>
      <c r="FD79" s="85"/>
      <c r="FE79" s="85"/>
      <c r="FF79" s="85"/>
      <c r="FG79" s="85"/>
      <c r="FH79" s="85"/>
      <c r="FI79" s="85"/>
      <c r="FJ79" s="85"/>
      <c r="FK79" s="85"/>
      <c r="FL79" s="85"/>
      <c r="FM79" s="85"/>
      <c r="FN79" s="85"/>
      <c r="FO79" s="85"/>
      <c r="FP79" s="85"/>
      <c r="FQ79" s="85"/>
      <c r="FR79" s="85"/>
      <c r="FS79" s="85"/>
      <c r="FT79" s="85"/>
      <c r="FU79" s="85"/>
      <c r="FV79" s="85"/>
      <c r="FW79" s="85"/>
      <c r="FX79" s="85"/>
      <c r="FY79" s="85"/>
      <c r="FZ79" s="85"/>
      <c r="GA79" s="85"/>
      <c r="GB79" s="85"/>
      <c r="GC79" s="85"/>
      <c r="GD79" s="85"/>
      <c r="GE79" s="85"/>
      <c r="GF79" s="85"/>
      <c r="GG79" s="85"/>
      <c r="GH79" s="85"/>
      <c r="GI79" s="85"/>
      <c r="GJ79" s="85"/>
      <c r="GK79" s="85"/>
      <c r="GL79" s="85"/>
      <c r="GM79" s="85"/>
      <c r="GN79" s="85"/>
      <c r="GO79" s="85"/>
      <c r="GP79" s="85"/>
      <c r="GQ79" s="85"/>
      <c r="GR79" s="85"/>
      <c r="GS79" s="85"/>
      <c r="GT79" s="85"/>
      <c r="GU79" s="85"/>
      <c r="GV79" s="85"/>
      <c r="GW79" s="85"/>
      <c r="GX79" s="85"/>
      <c r="GY79" s="85"/>
      <c r="GZ79" s="85"/>
      <c r="HA79" s="85"/>
      <c r="HB79" s="85"/>
      <c r="HC79" s="85"/>
      <c r="HD79" s="85"/>
      <c r="HE79" s="85"/>
      <c r="HF79" s="85"/>
      <c r="HG79" s="85"/>
      <c r="HH79" s="85"/>
      <c r="HI79" s="85"/>
      <c r="HJ79" s="85"/>
      <c r="HK79" s="85"/>
      <c r="HL79" s="85"/>
      <c r="HM79" s="85"/>
      <c r="HN79" s="85"/>
      <c r="HO79" s="85"/>
      <c r="HP79" s="85"/>
      <c r="HQ79" s="85"/>
      <c r="HR79" s="85"/>
      <c r="HS79" s="85"/>
      <c r="HT79" s="85"/>
      <c r="HU79" s="85"/>
      <c r="HV79" s="85"/>
      <c r="HW79" s="85"/>
      <c r="HX79" s="85"/>
      <c r="HY79" s="85"/>
      <c r="HZ79" s="85"/>
      <c r="IA79" s="85"/>
      <c r="IB79" s="85"/>
      <c r="IC79" s="85"/>
      <c r="ID79" s="85"/>
      <c r="IE79" s="85"/>
      <c r="IF79" s="85"/>
      <c r="IG79" s="85"/>
    </row>
    <row r="80" spans="1:241" s="6" customFormat="1" ht="19.5" customHeight="1">
      <c r="A80" s="28"/>
      <c r="B80" s="29" t="s">
        <v>13</v>
      </c>
      <c r="C80" s="30" t="s">
        <v>91</v>
      </c>
      <c r="D80" s="42">
        <v>9900</v>
      </c>
      <c r="E80" s="44" t="s">
        <v>55</v>
      </c>
      <c r="F80" s="33">
        <v>8</v>
      </c>
      <c r="G80" s="34">
        <v>2</v>
      </c>
      <c r="H80" s="35">
        <v>1.5</v>
      </c>
      <c r="I80" s="77">
        <f t="shared" si="8"/>
        <v>24</v>
      </c>
      <c r="J80" s="33" t="s">
        <v>53</v>
      </c>
      <c r="K80" s="33">
        <v>21</v>
      </c>
      <c r="L80" s="73">
        <f t="shared" si="7"/>
        <v>504</v>
      </c>
      <c r="M80" s="90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</row>
    <row r="81" spans="1:241" s="6" customFormat="1" ht="19.5" customHeight="1">
      <c r="A81" s="28"/>
      <c r="B81" s="29" t="s">
        <v>13</v>
      </c>
      <c r="C81" s="30" t="s">
        <v>91</v>
      </c>
      <c r="D81" s="42">
        <v>9900</v>
      </c>
      <c r="E81" s="96" t="s">
        <v>92</v>
      </c>
      <c r="F81" s="50">
        <v>10</v>
      </c>
      <c r="G81" s="34">
        <v>0.4</v>
      </c>
      <c r="H81" s="51">
        <v>0.4</v>
      </c>
      <c r="I81" s="113">
        <f>F81</f>
        <v>10</v>
      </c>
      <c r="J81" s="33" t="s">
        <v>57</v>
      </c>
      <c r="K81" s="33">
        <v>150</v>
      </c>
      <c r="L81" s="73">
        <f t="shared" si="7"/>
        <v>1500</v>
      </c>
      <c r="M81" s="90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</row>
    <row r="82" spans="1:241" s="6" customFormat="1" ht="19.5" customHeight="1">
      <c r="A82" s="28"/>
      <c r="B82" s="29" t="s">
        <v>13</v>
      </c>
      <c r="C82" s="30" t="s">
        <v>91</v>
      </c>
      <c r="D82" s="42">
        <v>11500</v>
      </c>
      <c r="E82" s="43" t="s">
        <v>52</v>
      </c>
      <c r="F82" s="33">
        <v>6</v>
      </c>
      <c r="G82" s="34">
        <f>(0.6+0.125*H82)</f>
        <v>1.225</v>
      </c>
      <c r="H82" s="35">
        <v>5</v>
      </c>
      <c r="I82" s="77">
        <f>F82*G82*H82</f>
        <v>36.75</v>
      </c>
      <c r="J82" s="33" t="s">
        <v>53</v>
      </c>
      <c r="K82" s="33">
        <v>230</v>
      </c>
      <c r="L82" s="73">
        <f t="shared" si="7"/>
        <v>8452.5</v>
      </c>
      <c r="M82" s="90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</row>
    <row r="83" spans="1:241" s="6" customFormat="1" ht="19.5" customHeight="1">
      <c r="A83" s="28"/>
      <c r="B83" s="29" t="s">
        <v>13</v>
      </c>
      <c r="C83" s="30" t="s">
        <v>91</v>
      </c>
      <c r="D83" s="42">
        <v>11500</v>
      </c>
      <c r="E83" s="49" t="s">
        <v>82</v>
      </c>
      <c r="F83" s="50">
        <v>1.5</v>
      </c>
      <c r="G83" s="34">
        <v>0.5</v>
      </c>
      <c r="H83" s="51">
        <v>0.9</v>
      </c>
      <c r="I83" s="89">
        <v>3</v>
      </c>
      <c r="J83" s="33" t="s">
        <v>49</v>
      </c>
      <c r="K83" s="33">
        <v>240</v>
      </c>
      <c r="L83" s="73">
        <f t="shared" si="7"/>
        <v>720</v>
      </c>
      <c r="M83" s="90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  <c r="GZ83" s="2"/>
      <c r="HA83" s="2"/>
      <c r="HB83" s="2"/>
      <c r="HC83" s="2"/>
      <c r="HD83" s="2"/>
      <c r="HE83" s="2"/>
      <c r="HF83" s="2"/>
      <c r="HG83" s="2"/>
      <c r="HH83" s="2"/>
      <c r="HI83" s="2"/>
      <c r="HJ83" s="2"/>
      <c r="HK83" s="2"/>
      <c r="HL83" s="2"/>
      <c r="HM83" s="2"/>
      <c r="HN83" s="2"/>
      <c r="HO83" s="2"/>
      <c r="HP83" s="2"/>
      <c r="HQ83" s="2"/>
      <c r="HR83" s="2"/>
      <c r="HS83" s="2"/>
      <c r="HT83" s="2"/>
      <c r="HU83" s="2"/>
      <c r="HV83" s="2"/>
      <c r="HW83" s="2"/>
      <c r="HX83" s="2"/>
      <c r="HY83" s="2"/>
      <c r="HZ83" s="2"/>
      <c r="IA83" s="2"/>
      <c r="IB83" s="2"/>
      <c r="IC83" s="2"/>
      <c r="ID83" s="2"/>
      <c r="IE83" s="2"/>
      <c r="IF83" s="2"/>
      <c r="IG83" s="2"/>
    </row>
    <row r="84" spans="1:241" s="6" customFormat="1" ht="19.5" customHeight="1">
      <c r="A84" s="28"/>
      <c r="B84" s="29" t="s">
        <v>13</v>
      </c>
      <c r="C84" s="30" t="s">
        <v>91</v>
      </c>
      <c r="D84" s="42">
        <v>11500</v>
      </c>
      <c r="E84" s="44" t="s">
        <v>55</v>
      </c>
      <c r="F84" s="33">
        <v>10</v>
      </c>
      <c r="G84" s="34">
        <v>2.5</v>
      </c>
      <c r="H84" s="35">
        <v>1.8</v>
      </c>
      <c r="I84" s="77">
        <f>F84*G84*H84</f>
        <v>45</v>
      </c>
      <c r="J84" s="33" t="s">
        <v>53</v>
      </c>
      <c r="K84" s="33">
        <v>21</v>
      </c>
      <c r="L84" s="73">
        <f t="shared" si="7"/>
        <v>945</v>
      </c>
      <c r="M84" s="90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  <c r="GZ84" s="2"/>
      <c r="HA84" s="2"/>
      <c r="HB84" s="2"/>
      <c r="HC84" s="2"/>
      <c r="HD84" s="2"/>
      <c r="HE84" s="2"/>
      <c r="HF84" s="2"/>
      <c r="HG84" s="2"/>
      <c r="HH84" s="2"/>
      <c r="HI84" s="2"/>
      <c r="HJ84" s="2"/>
      <c r="HK84" s="2"/>
      <c r="HL84" s="2"/>
      <c r="HM84" s="2"/>
      <c r="HN84" s="2"/>
      <c r="HO84" s="2"/>
      <c r="HP84" s="2"/>
      <c r="HQ84" s="2"/>
      <c r="HR84" s="2"/>
      <c r="HS84" s="2"/>
      <c r="HT84" s="2"/>
      <c r="HU84" s="2"/>
      <c r="HV84" s="2"/>
      <c r="HW84" s="2"/>
      <c r="HX84" s="2"/>
      <c r="HY84" s="2"/>
      <c r="HZ84" s="2"/>
      <c r="IA84" s="2"/>
      <c r="IB84" s="2"/>
      <c r="IC84" s="2"/>
      <c r="ID84" s="2"/>
      <c r="IE84" s="2"/>
      <c r="IF84" s="2"/>
      <c r="IG84" s="2"/>
    </row>
    <row r="85" spans="1:14" s="7" customFormat="1" ht="19.5" customHeight="1">
      <c r="A85" s="35"/>
      <c r="B85" s="29" t="s">
        <v>13</v>
      </c>
      <c r="C85" s="30" t="s">
        <v>93</v>
      </c>
      <c r="D85" s="42">
        <v>900</v>
      </c>
      <c r="E85" s="44" t="s">
        <v>65</v>
      </c>
      <c r="F85" s="33">
        <v>5</v>
      </c>
      <c r="G85" s="34">
        <v>2</v>
      </c>
      <c r="H85" s="35">
        <v>1</v>
      </c>
      <c r="I85" s="77">
        <f aca="true" t="shared" si="9" ref="I85:I91">F85*G85*H85</f>
        <v>10</v>
      </c>
      <c r="J85" s="33" t="s">
        <v>53</v>
      </c>
      <c r="K85" s="33">
        <v>58</v>
      </c>
      <c r="L85" s="73">
        <f aca="true" t="shared" si="10" ref="L85:L91">I85*K85</f>
        <v>580</v>
      </c>
      <c r="M85" s="114"/>
      <c r="N85" s="2"/>
    </row>
    <row r="86" spans="1:14" s="7" customFormat="1" ht="19.5" customHeight="1">
      <c r="A86" s="35"/>
      <c r="B86" s="29" t="s">
        <v>13</v>
      </c>
      <c r="C86" s="30" t="s">
        <v>90</v>
      </c>
      <c r="D86" s="42">
        <v>3050</v>
      </c>
      <c r="E86" s="52" t="s">
        <v>77</v>
      </c>
      <c r="F86" s="33">
        <v>12</v>
      </c>
      <c r="G86" s="34">
        <v>4</v>
      </c>
      <c r="H86" s="35">
        <v>1.5</v>
      </c>
      <c r="I86" s="77">
        <f t="shared" si="9"/>
        <v>72</v>
      </c>
      <c r="J86" s="33" t="s">
        <v>53</v>
      </c>
      <c r="K86" s="33">
        <v>12</v>
      </c>
      <c r="L86" s="73">
        <f t="shared" si="10"/>
        <v>864</v>
      </c>
      <c r="M86" s="114"/>
      <c r="N86" s="2"/>
    </row>
    <row r="87" spans="1:14" s="7" customFormat="1" ht="19.5" customHeight="1">
      <c r="A87" s="35"/>
      <c r="B87" s="29" t="s">
        <v>13</v>
      </c>
      <c r="C87" s="30" t="s">
        <v>94</v>
      </c>
      <c r="D87" s="42">
        <v>1050</v>
      </c>
      <c r="E87" s="52" t="s">
        <v>77</v>
      </c>
      <c r="F87" s="33">
        <v>22</v>
      </c>
      <c r="G87" s="34">
        <v>1</v>
      </c>
      <c r="H87" s="35">
        <v>0.8</v>
      </c>
      <c r="I87" s="77">
        <f t="shared" si="9"/>
        <v>17.6</v>
      </c>
      <c r="J87" s="33" t="s">
        <v>53</v>
      </c>
      <c r="K87" s="33">
        <v>12</v>
      </c>
      <c r="L87" s="73">
        <f t="shared" si="10"/>
        <v>211.20000000000002</v>
      </c>
      <c r="M87" s="114"/>
      <c r="N87" s="2"/>
    </row>
    <row r="88" spans="1:14" s="7" customFormat="1" ht="19.5" customHeight="1">
      <c r="A88" s="35"/>
      <c r="B88" s="29" t="s">
        <v>13</v>
      </c>
      <c r="C88" s="30" t="s">
        <v>94</v>
      </c>
      <c r="D88" s="42">
        <v>870</v>
      </c>
      <c r="E88" s="52" t="s">
        <v>77</v>
      </c>
      <c r="F88" s="33">
        <v>33</v>
      </c>
      <c r="G88" s="34">
        <v>1</v>
      </c>
      <c r="H88" s="35">
        <v>0.8</v>
      </c>
      <c r="I88" s="77">
        <f t="shared" si="9"/>
        <v>26.400000000000002</v>
      </c>
      <c r="J88" s="33" t="s">
        <v>53</v>
      </c>
      <c r="K88" s="33">
        <v>12</v>
      </c>
      <c r="L88" s="73">
        <f t="shared" si="10"/>
        <v>316.8</v>
      </c>
      <c r="M88" s="114"/>
      <c r="N88" s="2"/>
    </row>
    <row r="89" spans="1:14" s="7" customFormat="1" ht="19.5" customHeight="1">
      <c r="A89" s="35"/>
      <c r="B89" s="29" t="s">
        <v>13</v>
      </c>
      <c r="C89" s="30" t="s">
        <v>94</v>
      </c>
      <c r="D89" s="42">
        <v>1050</v>
      </c>
      <c r="E89" s="44" t="s">
        <v>65</v>
      </c>
      <c r="F89" s="33">
        <v>53</v>
      </c>
      <c r="G89" s="34">
        <v>0.5</v>
      </c>
      <c r="H89" s="35">
        <v>0.4</v>
      </c>
      <c r="I89" s="77">
        <f t="shared" si="9"/>
        <v>10.600000000000001</v>
      </c>
      <c r="J89" s="33" t="s">
        <v>53</v>
      </c>
      <c r="K89" s="33">
        <v>58</v>
      </c>
      <c r="L89" s="73">
        <f t="shared" si="10"/>
        <v>614.8000000000001</v>
      </c>
      <c r="M89" s="114"/>
      <c r="N89" s="2"/>
    </row>
    <row r="90" spans="1:14" s="7" customFormat="1" ht="19.5" customHeight="1">
      <c r="A90" s="35"/>
      <c r="B90" s="29" t="s">
        <v>13</v>
      </c>
      <c r="C90" s="30" t="s">
        <v>95</v>
      </c>
      <c r="D90" s="42">
        <v>3500</v>
      </c>
      <c r="E90" s="52" t="s">
        <v>64</v>
      </c>
      <c r="F90" s="33">
        <v>20</v>
      </c>
      <c r="G90" s="34">
        <v>2</v>
      </c>
      <c r="H90" s="35">
        <v>1</v>
      </c>
      <c r="I90" s="77">
        <f t="shared" si="9"/>
        <v>40</v>
      </c>
      <c r="J90" s="33" t="s">
        <v>53</v>
      </c>
      <c r="K90" s="33">
        <v>23</v>
      </c>
      <c r="L90" s="73">
        <f t="shared" si="10"/>
        <v>920</v>
      </c>
      <c r="M90" s="114"/>
      <c r="N90" s="2"/>
    </row>
    <row r="91" spans="1:14" s="7" customFormat="1" ht="19.5" customHeight="1">
      <c r="A91" s="35"/>
      <c r="B91" s="29" t="s">
        <v>13</v>
      </c>
      <c r="C91" s="30" t="s">
        <v>96</v>
      </c>
      <c r="D91" s="42">
        <v>300</v>
      </c>
      <c r="E91" s="52" t="s">
        <v>64</v>
      </c>
      <c r="F91" s="33">
        <v>7</v>
      </c>
      <c r="G91" s="34">
        <v>1.5</v>
      </c>
      <c r="H91" s="35">
        <v>1</v>
      </c>
      <c r="I91" s="77">
        <f t="shared" si="9"/>
        <v>10.5</v>
      </c>
      <c r="J91" s="33" t="s">
        <v>53</v>
      </c>
      <c r="K91" s="33">
        <v>23</v>
      </c>
      <c r="L91" s="73">
        <f t="shared" si="10"/>
        <v>241.5</v>
      </c>
      <c r="M91" s="114"/>
      <c r="N91" s="2"/>
    </row>
    <row r="92" spans="1:241" s="4" customFormat="1" ht="19.5" customHeight="1">
      <c r="A92" s="36"/>
      <c r="B92" s="37" t="s">
        <v>50</v>
      </c>
      <c r="C92" s="37"/>
      <c r="D92" s="38"/>
      <c r="E92" s="37"/>
      <c r="F92" s="39"/>
      <c r="G92" s="40"/>
      <c r="H92" s="36"/>
      <c r="I92" s="75"/>
      <c r="J92" s="39"/>
      <c r="K92" s="39"/>
      <c r="L92" s="75">
        <f>SUM(L40:L91)</f>
        <v>254235.954</v>
      </c>
      <c r="M92" s="76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  <c r="GZ92" s="2"/>
      <c r="HA92" s="2"/>
      <c r="HB92" s="2"/>
      <c r="HC92" s="2"/>
      <c r="HD92" s="2"/>
      <c r="HE92" s="2"/>
      <c r="HF92" s="2"/>
      <c r="HG92" s="2"/>
      <c r="HH92" s="2"/>
      <c r="HI92" s="2"/>
      <c r="HJ92" s="2"/>
      <c r="HK92" s="2"/>
      <c r="HL92" s="2"/>
      <c r="HM92" s="2"/>
      <c r="HN92" s="2"/>
      <c r="HO92" s="2"/>
      <c r="HP92" s="2"/>
      <c r="HQ92" s="2"/>
      <c r="HR92" s="2"/>
      <c r="HS92" s="2"/>
      <c r="HT92" s="2"/>
      <c r="HU92" s="2"/>
      <c r="HV92" s="2"/>
      <c r="HW92" s="2"/>
      <c r="HX92" s="2"/>
      <c r="HY92" s="2"/>
      <c r="HZ92" s="2"/>
      <c r="IA92" s="2"/>
      <c r="IB92" s="2"/>
      <c r="IC92" s="2"/>
      <c r="ID92" s="2"/>
      <c r="IE92" s="2"/>
      <c r="IF92" s="2"/>
      <c r="IG92" s="2"/>
    </row>
    <row r="93" spans="1:241" s="6" customFormat="1" ht="19.5" customHeight="1">
      <c r="A93" s="28"/>
      <c r="B93" s="41" t="s">
        <v>14</v>
      </c>
      <c r="C93" s="30" t="s">
        <v>97</v>
      </c>
      <c r="D93" s="42">
        <v>3400</v>
      </c>
      <c r="E93" s="43" t="s">
        <v>70</v>
      </c>
      <c r="F93" s="33">
        <v>14</v>
      </c>
      <c r="G93" s="34">
        <f>(0.6+0.15*H93)</f>
        <v>1.3199999999999998</v>
      </c>
      <c r="H93" s="35">
        <v>4.8</v>
      </c>
      <c r="I93" s="77">
        <f>F93*G93*H93</f>
        <v>88.70399999999998</v>
      </c>
      <c r="J93" s="33" t="s">
        <v>53</v>
      </c>
      <c r="K93" s="33">
        <v>184</v>
      </c>
      <c r="L93" s="73">
        <f>I93*K93</f>
        <v>16321.535999999996</v>
      </c>
      <c r="M93" s="90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  <c r="GZ93" s="2"/>
      <c r="HA93" s="2"/>
      <c r="HB93" s="2"/>
      <c r="HC93" s="2"/>
      <c r="HD93" s="2"/>
      <c r="HE93" s="2"/>
      <c r="HF93" s="2"/>
      <c r="HG93" s="2"/>
      <c r="HH93" s="2"/>
      <c r="HI93" s="2"/>
      <c r="HJ93" s="2"/>
      <c r="HK93" s="2"/>
      <c r="HL93" s="2"/>
      <c r="HM93" s="2"/>
      <c r="HN93" s="2"/>
      <c r="HO93" s="2"/>
      <c r="HP93" s="2"/>
      <c r="HQ93" s="2"/>
      <c r="HR93" s="2"/>
      <c r="HS93" s="2"/>
      <c r="HT93" s="2"/>
      <c r="HU93" s="2"/>
      <c r="HV93" s="2"/>
      <c r="HW93" s="2"/>
      <c r="HX93" s="2"/>
      <c r="HY93" s="2"/>
      <c r="HZ93" s="2"/>
      <c r="IA93" s="2"/>
      <c r="IB93" s="2"/>
      <c r="IC93" s="2"/>
      <c r="ID93" s="2"/>
      <c r="IE93" s="2"/>
      <c r="IF93" s="2"/>
      <c r="IG93" s="2"/>
    </row>
    <row r="94" spans="1:241" s="6" customFormat="1" ht="19.5" customHeight="1">
      <c r="A94" s="28"/>
      <c r="B94" s="41" t="s">
        <v>14</v>
      </c>
      <c r="C94" s="30" t="s">
        <v>97</v>
      </c>
      <c r="D94" s="42">
        <v>3400</v>
      </c>
      <c r="E94" s="43" t="s">
        <v>55</v>
      </c>
      <c r="F94" s="33">
        <v>14</v>
      </c>
      <c r="G94" s="34">
        <v>2.4</v>
      </c>
      <c r="H94" s="35">
        <v>2.5</v>
      </c>
      <c r="I94" s="77">
        <f>F94*G94*H94</f>
        <v>84</v>
      </c>
      <c r="J94" s="33" t="s">
        <v>53</v>
      </c>
      <c r="K94" s="33">
        <v>21</v>
      </c>
      <c r="L94" s="73">
        <f>I94*K94</f>
        <v>1764</v>
      </c>
      <c r="M94" s="90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  <c r="GZ94" s="2"/>
      <c r="HA94" s="2"/>
      <c r="HB94" s="2"/>
      <c r="HC94" s="2"/>
      <c r="HD94" s="2"/>
      <c r="HE94" s="2"/>
      <c r="HF94" s="2"/>
      <c r="HG94" s="2"/>
      <c r="HH94" s="2"/>
      <c r="HI94" s="2"/>
      <c r="HJ94" s="2"/>
      <c r="HK94" s="2"/>
      <c r="HL94" s="2"/>
      <c r="HM94" s="2"/>
      <c r="HN94" s="2"/>
      <c r="HO94" s="2"/>
      <c r="HP94" s="2"/>
      <c r="HQ94" s="2"/>
      <c r="HR94" s="2"/>
      <c r="HS94" s="2"/>
      <c r="HT94" s="2"/>
      <c r="HU94" s="2"/>
      <c r="HV94" s="2"/>
      <c r="HW94" s="2"/>
      <c r="HX94" s="2"/>
      <c r="HY94" s="2"/>
      <c r="HZ94" s="2"/>
      <c r="IA94" s="2"/>
      <c r="IB94" s="2"/>
      <c r="IC94" s="2"/>
      <c r="ID94" s="2"/>
      <c r="IE94" s="2"/>
      <c r="IF94" s="2"/>
      <c r="IG94" s="2"/>
    </row>
    <row r="95" spans="1:241" s="6" customFormat="1" ht="19.5" customHeight="1">
      <c r="A95" s="28"/>
      <c r="B95" s="41" t="s">
        <v>14</v>
      </c>
      <c r="C95" s="30" t="s">
        <v>98</v>
      </c>
      <c r="D95" s="42">
        <v>200</v>
      </c>
      <c r="E95" s="43" t="s">
        <v>70</v>
      </c>
      <c r="F95" s="33">
        <v>22</v>
      </c>
      <c r="G95" s="34">
        <f>(0.6+0.15*H95)</f>
        <v>1.185</v>
      </c>
      <c r="H95" s="35">
        <v>3.9</v>
      </c>
      <c r="I95" s="77">
        <f>F95*G95*H95</f>
        <v>101.673</v>
      </c>
      <c r="J95" s="33" t="s">
        <v>53</v>
      </c>
      <c r="K95" s="33">
        <v>184</v>
      </c>
      <c r="L95" s="73">
        <f>I95*K95</f>
        <v>18707.832000000002</v>
      </c>
      <c r="M95" s="90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  <c r="GZ95" s="2"/>
      <c r="HA95" s="2"/>
      <c r="HB95" s="2"/>
      <c r="HC95" s="2"/>
      <c r="HD95" s="2"/>
      <c r="HE95" s="2"/>
      <c r="HF95" s="2"/>
      <c r="HG95" s="2"/>
      <c r="HH95" s="2"/>
      <c r="HI95" s="2"/>
      <c r="HJ95" s="2"/>
      <c r="HK95" s="2"/>
      <c r="HL95" s="2"/>
      <c r="HM95" s="2"/>
      <c r="HN95" s="2"/>
      <c r="HO95" s="2"/>
      <c r="HP95" s="2"/>
      <c r="HQ95" s="2"/>
      <c r="HR95" s="2"/>
      <c r="HS95" s="2"/>
      <c r="HT95" s="2"/>
      <c r="HU95" s="2"/>
      <c r="HV95" s="2"/>
      <c r="HW95" s="2"/>
      <c r="HX95" s="2"/>
      <c r="HY95" s="2"/>
      <c r="HZ95" s="2"/>
      <c r="IA95" s="2"/>
      <c r="IB95" s="2"/>
      <c r="IC95" s="2"/>
      <c r="ID95" s="2"/>
      <c r="IE95" s="2"/>
      <c r="IF95" s="2"/>
      <c r="IG95" s="2"/>
    </row>
    <row r="96" spans="1:241" s="6" customFormat="1" ht="19.5" customHeight="1">
      <c r="A96" s="28"/>
      <c r="B96" s="41" t="s">
        <v>14</v>
      </c>
      <c r="C96" s="30" t="s">
        <v>98</v>
      </c>
      <c r="D96" s="42">
        <v>200</v>
      </c>
      <c r="E96" s="43" t="s">
        <v>56</v>
      </c>
      <c r="F96" s="45">
        <v>16</v>
      </c>
      <c r="G96" s="46"/>
      <c r="H96" s="47"/>
      <c r="I96" s="79">
        <f>F96</f>
        <v>16</v>
      </c>
      <c r="J96" s="45" t="s">
        <v>57</v>
      </c>
      <c r="K96" s="45">
        <v>50</v>
      </c>
      <c r="L96" s="73">
        <f>I96*K96</f>
        <v>800</v>
      </c>
      <c r="M96" s="90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  <c r="GZ96" s="2"/>
      <c r="HA96" s="2"/>
      <c r="HB96" s="2"/>
      <c r="HC96" s="2"/>
      <c r="HD96" s="2"/>
      <c r="HE96" s="2"/>
      <c r="HF96" s="2"/>
      <c r="HG96" s="2"/>
      <c r="HH96" s="2"/>
      <c r="HI96" s="2"/>
      <c r="HJ96" s="2"/>
      <c r="HK96" s="2"/>
      <c r="HL96" s="2"/>
      <c r="HM96" s="2"/>
      <c r="HN96" s="2"/>
      <c r="HO96" s="2"/>
      <c r="HP96" s="2"/>
      <c r="HQ96" s="2"/>
      <c r="HR96" s="2"/>
      <c r="HS96" s="2"/>
      <c r="HT96" s="2"/>
      <c r="HU96" s="2"/>
      <c r="HV96" s="2"/>
      <c r="HW96" s="2"/>
      <c r="HX96" s="2"/>
      <c r="HY96" s="2"/>
      <c r="HZ96" s="2"/>
      <c r="IA96" s="2"/>
      <c r="IB96" s="2"/>
      <c r="IC96" s="2"/>
      <c r="ID96" s="2"/>
      <c r="IE96" s="2"/>
      <c r="IF96" s="2"/>
      <c r="IG96" s="2"/>
    </row>
    <row r="97" spans="1:241" s="6" customFormat="1" ht="19.5" customHeight="1">
      <c r="A97" s="28"/>
      <c r="B97" s="41" t="s">
        <v>14</v>
      </c>
      <c r="C97" s="30" t="s">
        <v>98</v>
      </c>
      <c r="D97" s="42">
        <v>200</v>
      </c>
      <c r="E97" s="44" t="s">
        <v>55</v>
      </c>
      <c r="F97" s="33">
        <v>15</v>
      </c>
      <c r="G97" s="34">
        <v>2</v>
      </c>
      <c r="H97" s="35">
        <v>1.5</v>
      </c>
      <c r="I97" s="77">
        <f>F97*G97*H97</f>
        <v>45</v>
      </c>
      <c r="J97" s="33" t="s">
        <v>53</v>
      </c>
      <c r="K97" s="33">
        <v>21</v>
      </c>
      <c r="L97" s="73">
        <f>I97*K97</f>
        <v>945</v>
      </c>
      <c r="M97" s="90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  <c r="GZ97" s="2"/>
      <c r="HA97" s="2"/>
      <c r="HB97" s="2"/>
      <c r="HC97" s="2"/>
      <c r="HD97" s="2"/>
      <c r="HE97" s="2"/>
      <c r="HF97" s="2"/>
      <c r="HG97" s="2"/>
      <c r="HH97" s="2"/>
      <c r="HI97" s="2"/>
      <c r="HJ97" s="2"/>
      <c r="HK97" s="2"/>
      <c r="HL97" s="2"/>
      <c r="HM97" s="2"/>
      <c r="HN97" s="2"/>
      <c r="HO97" s="2"/>
      <c r="HP97" s="2"/>
      <c r="HQ97" s="2"/>
      <c r="HR97" s="2"/>
      <c r="HS97" s="2"/>
      <c r="HT97" s="2"/>
      <c r="HU97" s="2"/>
      <c r="HV97" s="2"/>
      <c r="HW97" s="2"/>
      <c r="HX97" s="2"/>
      <c r="HY97" s="2"/>
      <c r="HZ97" s="2"/>
      <c r="IA97" s="2"/>
      <c r="IB97" s="2"/>
      <c r="IC97" s="2"/>
      <c r="ID97" s="2"/>
      <c r="IE97" s="2"/>
      <c r="IF97" s="2"/>
      <c r="IG97" s="2"/>
    </row>
    <row r="98" spans="1:13" s="3" customFormat="1" ht="19.5" customHeight="1">
      <c r="A98" s="36"/>
      <c r="B98" s="37" t="s">
        <v>50</v>
      </c>
      <c r="C98" s="37"/>
      <c r="D98" s="38"/>
      <c r="E98" s="37"/>
      <c r="F98" s="39"/>
      <c r="G98" s="40"/>
      <c r="H98" s="36"/>
      <c r="I98" s="75"/>
      <c r="J98" s="39"/>
      <c r="K98" s="39"/>
      <c r="L98" s="75">
        <f>SUM(L93:L97)</f>
        <v>38538.368</v>
      </c>
      <c r="M98" s="76"/>
    </row>
    <row r="99" spans="1:241" s="6" customFormat="1" ht="19.5" customHeight="1">
      <c r="A99" s="28"/>
      <c r="B99" s="41" t="s">
        <v>15</v>
      </c>
      <c r="C99" s="97" t="s">
        <v>99</v>
      </c>
      <c r="D99" s="42">
        <v>2000</v>
      </c>
      <c r="E99" s="98" t="s">
        <v>62</v>
      </c>
      <c r="F99" s="33">
        <v>17.5</v>
      </c>
      <c r="G99" s="34">
        <v>0.25</v>
      </c>
      <c r="H99" s="35">
        <v>0.6</v>
      </c>
      <c r="I99" s="73">
        <f>F99*G99*H99</f>
        <v>2.625</v>
      </c>
      <c r="J99" s="33" t="s">
        <v>53</v>
      </c>
      <c r="K99" s="54">
        <v>380</v>
      </c>
      <c r="L99" s="72">
        <f aca="true" t="shared" si="11" ref="L99:L104">I99*K99</f>
        <v>997.5</v>
      </c>
      <c r="M99" s="115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  <c r="GZ99" s="2"/>
      <c r="HA99" s="2"/>
      <c r="HB99" s="2"/>
      <c r="HC99" s="2"/>
      <c r="HD99" s="2"/>
      <c r="HE99" s="2"/>
      <c r="HF99" s="2"/>
      <c r="HG99" s="2"/>
      <c r="HH99" s="2"/>
      <c r="HI99" s="2"/>
      <c r="HJ99" s="2"/>
      <c r="HK99" s="2"/>
      <c r="HL99" s="2"/>
      <c r="HM99" s="2"/>
      <c r="HN99" s="2"/>
      <c r="HO99" s="2"/>
      <c r="HP99" s="2"/>
      <c r="HQ99" s="2"/>
      <c r="HR99" s="2"/>
      <c r="HS99" s="2"/>
      <c r="HT99" s="2"/>
      <c r="HU99" s="2"/>
      <c r="HV99" s="2"/>
      <c r="HW99" s="2"/>
      <c r="HX99" s="2"/>
      <c r="HY99" s="2"/>
      <c r="HZ99" s="2"/>
      <c r="IA99" s="2"/>
      <c r="IB99" s="2"/>
      <c r="IC99" s="2"/>
      <c r="ID99" s="2"/>
      <c r="IE99" s="2"/>
      <c r="IF99" s="2"/>
      <c r="IG99" s="2"/>
    </row>
    <row r="100" spans="1:13" s="3" customFormat="1" ht="19.5" customHeight="1">
      <c r="A100" s="28"/>
      <c r="B100" s="41" t="s">
        <v>15</v>
      </c>
      <c r="C100" s="30" t="s">
        <v>100</v>
      </c>
      <c r="D100" s="42">
        <v>4500</v>
      </c>
      <c r="E100" s="44" t="s">
        <v>65</v>
      </c>
      <c r="F100" s="33">
        <v>8</v>
      </c>
      <c r="G100" s="34">
        <v>5</v>
      </c>
      <c r="H100" s="35">
        <v>0.6</v>
      </c>
      <c r="I100" s="77">
        <f>F100*G100*H100</f>
        <v>24</v>
      </c>
      <c r="J100" s="33" t="s">
        <v>53</v>
      </c>
      <c r="K100" s="33">
        <v>58</v>
      </c>
      <c r="L100" s="73">
        <f t="shared" si="11"/>
        <v>1392</v>
      </c>
      <c r="M100" s="114"/>
    </row>
    <row r="101" spans="1:13" s="3" customFormat="1" ht="19.5" customHeight="1">
      <c r="A101" s="28"/>
      <c r="B101" s="41" t="s">
        <v>15</v>
      </c>
      <c r="C101" s="30" t="s">
        <v>100</v>
      </c>
      <c r="D101" s="42">
        <v>4500</v>
      </c>
      <c r="E101" s="44" t="s">
        <v>65</v>
      </c>
      <c r="F101" s="33">
        <v>8</v>
      </c>
      <c r="G101" s="34">
        <v>3</v>
      </c>
      <c r="H101" s="35">
        <v>0.8</v>
      </c>
      <c r="I101" s="77">
        <f>F101*G101*H101</f>
        <v>19.200000000000003</v>
      </c>
      <c r="J101" s="33" t="s">
        <v>53</v>
      </c>
      <c r="K101" s="33">
        <v>58</v>
      </c>
      <c r="L101" s="73">
        <f t="shared" si="11"/>
        <v>1113.6000000000001</v>
      </c>
      <c r="M101" s="114"/>
    </row>
    <row r="102" spans="1:13" s="3" customFormat="1" ht="19.5" customHeight="1">
      <c r="A102" s="28"/>
      <c r="B102" s="41" t="s">
        <v>15</v>
      </c>
      <c r="C102" s="30" t="s">
        <v>101</v>
      </c>
      <c r="D102" s="42">
        <v>2800</v>
      </c>
      <c r="E102" s="43" t="s">
        <v>70</v>
      </c>
      <c r="F102" s="33">
        <v>8.5</v>
      </c>
      <c r="G102" s="34">
        <f>(0.6+0.15*H102)</f>
        <v>1.0499999999999998</v>
      </c>
      <c r="H102" s="35">
        <v>3</v>
      </c>
      <c r="I102" s="77">
        <f>F102*G102*H102</f>
        <v>26.775</v>
      </c>
      <c r="J102" s="33" t="s">
        <v>53</v>
      </c>
      <c r="K102" s="33">
        <v>184</v>
      </c>
      <c r="L102" s="73">
        <f t="shared" si="11"/>
        <v>4926.599999999999</v>
      </c>
      <c r="M102" s="114"/>
    </row>
    <row r="103" spans="1:13" s="3" customFormat="1" ht="19.5" customHeight="1">
      <c r="A103" s="28"/>
      <c r="B103" s="41" t="s">
        <v>15</v>
      </c>
      <c r="C103" s="30" t="s">
        <v>101</v>
      </c>
      <c r="D103" s="42">
        <v>2800</v>
      </c>
      <c r="E103" s="49" t="s">
        <v>55</v>
      </c>
      <c r="F103" s="33">
        <v>6</v>
      </c>
      <c r="G103" s="34">
        <v>2.5</v>
      </c>
      <c r="H103" s="35">
        <v>1.6</v>
      </c>
      <c r="I103" s="77">
        <f>F103*G103*H103</f>
        <v>24</v>
      </c>
      <c r="J103" s="33" t="s">
        <v>53</v>
      </c>
      <c r="K103" s="33">
        <v>18</v>
      </c>
      <c r="L103" s="73">
        <f t="shared" si="11"/>
        <v>432</v>
      </c>
      <c r="M103" s="114"/>
    </row>
    <row r="104" spans="1:13" s="3" customFormat="1" ht="19.5" customHeight="1">
      <c r="A104" s="28"/>
      <c r="B104" s="41" t="s">
        <v>15</v>
      </c>
      <c r="C104" s="30" t="s">
        <v>101</v>
      </c>
      <c r="D104" s="42">
        <v>2700</v>
      </c>
      <c r="E104" s="44" t="s">
        <v>65</v>
      </c>
      <c r="F104" s="33"/>
      <c r="G104" s="34"/>
      <c r="H104" s="35"/>
      <c r="I104" s="77">
        <v>2</v>
      </c>
      <c r="J104" s="33" t="s">
        <v>68</v>
      </c>
      <c r="K104" s="33">
        <v>173</v>
      </c>
      <c r="L104" s="73">
        <f t="shared" si="11"/>
        <v>346</v>
      </c>
      <c r="M104" s="114"/>
    </row>
    <row r="105" spans="1:13" s="3" customFormat="1" ht="19.5" customHeight="1">
      <c r="A105" s="36"/>
      <c r="B105" s="37" t="s">
        <v>50</v>
      </c>
      <c r="C105" s="37"/>
      <c r="D105" s="38"/>
      <c r="E105" s="37"/>
      <c r="F105" s="39"/>
      <c r="G105" s="40"/>
      <c r="H105" s="36"/>
      <c r="I105" s="75"/>
      <c r="J105" s="39"/>
      <c r="K105" s="39"/>
      <c r="L105" s="75">
        <f>SUM(L99:L104)</f>
        <v>9207.7</v>
      </c>
      <c r="M105" s="76"/>
    </row>
    <row r="106" spans="1:241" s="8" customFormat="1" ht="19.5" customHeight="1">
      <c r="A106" s="99"/>
      <c r="B106" s="100" t="s">
        <v>16</v>
      </c>
      <c r="C106" s="101" t="s">
        <v>102</v>
      </c>
      <c r="D106" s="102">
        <v>2900</v>
      </c>
      <c r="E106" s="103" t="s">
        <v>70</v>
      </c>
      <c r="F106" s="104">
        <v>10</v>
      </c>
      <c r="G106" s="105">
        <f>(0.6+0.15*H106)</f>
        <v>1.275</v>
      </c>
      <c r="H106" s="99">
        <v>4.5</v>
      </c>
      <c r="I106" s="116">
        <f>F106*G106*H106</f>
        <v>57.375</v>
      </c>
      <c r="J106" s="104" t="s">
        <v>53</v>
      </c>
      <c r="K106" s="104">
        <v>184</v>
      </c>
      <c r="L106" s="117">
        <f aca="true" t="shared" si="12" ref="L106:L130">I106*K106</f>
        <v>10557</v>
      </c>
      <c r="M106" s="118"/>
      <c r="N106" s="119"/>
      <c r="O106" s="119"/>
      <c r="P106" s="119"/>
      <c r="Q106" s="119"/>
      <c r="R106" s="119"/>
      <c r="S106" s="119"/>
      <c r="T106" s="119"/>
      <c r="U106" s="119"/>
      <c r="V106" s="119"/>
      <c r="W106" s="119"/>
      <c r="X106" s="119"/>
      <c r="Y106" s="119"/>
      <c r="Z106" s="119"/>
      <c r="AA106" s="119"/>
      <c r="AB106" s="119"/>
      <c r="AC106" s="119"/>
      <c r="AD106" s="119"/>
      <c r="AE106" s="119"/>
      <c r="AF106" s="119"/>
      <c r="AG106" s="119"/>
      <c r="AH106" s="119"/>
      <c r="AI106" s="119"/>
      <c r="AJ106" s="119"/>
      <c r="AK106" s="119"/>
      <c r="AL106" s="119"/>
      <c r="AM106" s="119"/>
      <c r="AN106" s="119"/>
      <c r="AO106" s="119"/>
      <c r="AP106" s="119"/>
      <c r="AQ106" s="119"/>
      <c r="AR106" s="119"/>
      <c r="AS106" s="119"/>
      <c r="AT106" s="119"/>
      <c r="AU106" s="119"/>
      <c r="AV106" s="119"/>
      <c r="AW106" s="119"/>
      <c r="AX106" s="119"/>
      <c r="AY106" s="119"/>
      <c r="AZ106" s="119"/>
      <c r="BA106" s="119"/>
      <c r="BB106" s="119"/>
      <c r="BC106" s="119"/>
      <c r="BD106" s="119"/>
      <c r="BE106" s="119"/>
      <c r="BF106" s="119"/>
      <c r="BG106" s="119"/>
      <c r="BH106" s="119"/>
      <c r="BI106" s="119"/>
      <c r="BJ106" s="119"/>
      <c r="BK106" s="119"/>
      <c r="BL106" s="119"/>
      <c r="BM106" s="119"/>
      <c r="BN106" s="119"/>
      <c r="BO106" s="119"/>
      <c r="BP106" s="119"/>
      <c r="BQ106" s="119"/>
      <c r="BR106" s="119"/>
      <c r="BS106" s="119"/>
      <c r="BT106" s="119"/>
      <c r="BU106" s="119"/>
      <c r="BV106" s="119"/>
      <c r="BW106" s="119"/>
      <c r="BX106" s="119"/>
      <c r="BY106" s="119"/>
      <c r="BZ106" s="119"/>
      <c r="CA106" s="119"/>
      <c r="CB106" s="119"/>
      <c r="CC106" s="119"/>
      <c r="CD106" s="119"/>
      <c r="CE106" s="119"/>
      <c r="CF106" s="119"/>
      <c r="CG106" s="119"/>
      <c r="CH106" s="119"/>
      <c r="CI106" s="119"/>
      <c r="CJ106" s="119"/>
      <c r="CK106" s="119"/>
      <c r="CL106" s="119"/>
      <c r="CM106" s="119"/>
      <c r="CN106" s="119"/>
      <c r="CO106" s="119"/>
      <c r="CP106" s="119"/>
      <c r="CQ106" s="119"/>
      <c r="CR106" s="119"/>
      <c r="CS106" s="119"/>
      <c r="CT106" s="119"/>
      <c r="CU106" s="119"/>
      <c r="CV106" s="119"/>
      <c r="CW106" s="119"/>
      <c r="CX106" s="119"/>
      <c r="CY106" s="119"/>
      <c r="CZ106" s="119"/>
      <c r="DA106" s="119"/>
      <c r="DB106" s="119"/>
      <c r="DC106" s="119"/>
      <c r="DD106" s="119"/>
      <c r="DE106" s="119"/>
      <c r="DF106" s="119"/>
      <c r="DG106" s="119"/>
      <c r="DH106" s="119"/>
      <c r="DI106" s="119"/>
      <c r="DJ106" s="119"/>
      <c r="DK106" s="119"/>
      <c r="DL106" s="119"/>
      <c r="DM106" s="119"/>
      <c r="DN106" s="119"/>
      <c r="DO106" s="119"/>
      <c r="DP106" s="119"/>
      <c r="DQ106" s="119"/>
      <c r="DR106" s="119"/>
      <c r="DS106" s="119"/>
      <c r="DT106" s="119"/>
      <c r="DU106" s="119"/>
      <c r="DV106" s="119"/>
      <c r="DW106" s="119"/>
      <c r="DX106" s="119"/>
      <c r="DY106" s="119"/>
      <c r="DZ106" s="119"/>
      <c r="EA106" s="119"/>
      <c r="EB106" s="119"/>
      <c r="EC106" s="119"/>
      <c r="ED106" s="119"/>
      <c r="EE106" s="119"/>
      <c r="EF106" s="119"/>
      <c r="EG106" s="119"/>
      <c r="EH106" s="119"/>
      <c r="EI106" s="119"/>
      <c r="EJ106" s="119"/>
      <c r="EK106" s="119"/>
      <c r="EL106" s="119"/>
      <c r="EM106" s="119"/>
      <c r="EN106" s="119"/>
      <c r="EO106" s="119"/>
      <c r="EP106" s="119"/>
      <c r="EQ106" s="119"/>
      <c r="ER106" s="119"/>
      <c r="ES106" s="119"/>
      <c r="ET106" s="119"/>
      <c r="EU106" s="119"/>
      <c r="EV106" s="119"/>
      <c r="EW106" s="119"/>
      <c r="EX106" s="119"/>
      <c r="EY106" s="119"/>
      <c r="EZ106" s="119"/>
      <c r="FA106" s="119"/>
      <c r="FB106" s="119"/>
      <c r="FC106" s="119"/>
      <c r="FD106" s="119"/>
      <c r="FE106" s="119"/>
      <c r="FF106" s="119"/>
      <c r="FG106" s="119"/>
      <c r="FH106" s="119"/>
      <c r="FI106" s="119"/>
      <c r="FJ106" s="119"/>
      <c r="FK106" s="119"/>
      <c r="FL106" s="119"/>
      <c r="FM106" s="119"/>
      <c r="FN106" s="119"/>
      <c r="FO106" s="119"/>
      <c r="FP106" s="119"/>
      <c r="FQ106" s="119"/>
      <c r="FR106" s="119"/>
      <c r="FS106" s="119"/>
      <c r="FT106" s="119"/>
      <c r="FU106" s="119"/>
      <c r="FV106" s="119"/>
      <c r="FW106" s="119"/>
      <c r="FX106" s="119"/>
      <c r="FY106" s="119"/>
      <c r="FZ106" s="119"/>
      <c r="GA106" s="119"/>
      <c r="GB106" s="119"/>
      <c r="GC106" s="119"/>
      <c r="GD106" s="119"/>
      <c r="GE106" s="119"/>
      <c r="GF106" s="119"/>
      <c r="GG106" s="119"/>
      <c r="GH106" s="119"/>
      <c r="GI106" s="119"/>
      <c r="GJ106" s="119"/>
      <c r="GK106" s="119"/>
      <c r="GL106" s="119"/>
      <c r="GM106" s="119"/>
      <c r="GN106" s="119"/>
      <c r="GO106" s="119"/>
      <c r="GP106" s="119"/>
      <c r="GQ106" s="119"/>
      <c r="GR106" s="119"/>
      <c r="GS106" s="119"/>
      <c r="GT106" s="119"/>
      <c r="GU106" s="119"/>
      <c r="GV106" s="119"/>
      <c r="GW106" s="119"/>
      <c r="GX106" s="119"/>
      <c r="GY106" s="119"/>
      <c r="GZ106" s="119"/>
      <c r="HA106" s="119"/>
      <c r="HB106" s="119"/>
      <c r="HC106" s="119"/>
      <c r="HD106" s="119"/>
      <c r="HE106" s="119"/>
      <c r="HF106" s="119"/>
      <c r="HG106" s="119"/>
      <c r="HH106" s="119"/>
      <c r="HI106" s="119"/>
      <c r="HJ106" s="119"/>
      <c r="HK106" s="119"/>
      <c r="HL106" s="119"/>
      <c r="HM106" s="119"/>
      <c r="HN106" s="119"/>
      <c r="HO106" s="119"/>
      <c r="HP106" s="119"/>
      <c r="HQ106" s="119"/>
      <c r="HR106" s="119"/>
      <c r="HS106" s="119"/>
      <c r="HT106" s="119"/>
      <c r="HU106" s="119"/>
      <c r="HV106" s="119"/>
      <c r="HW106" s="119"/>
      <c r="HX106" s="119"/>
      <c r="HY106" s="119"/>
      <c r="HZ106" s="119"/>
      <c r="IA106" s="119"/>
      <c r="IB106" s="119"/>
      <c r="IC106" s="119"/>
      <c r="ID106" s="119"/>
      <c r="IE106" s="119"/>
      <c r="IF106" s="119"/>
      <c r="IG106" s="119"/>
    </row>
    <row r="107" spans="1:13" s="3" customFormat="1" ht="19.5" customHeight="1">
      <c r="A107" s="28"/>
      <c r="B107" s="41" t="s">
        <v>16</v>
      </c>
      <c r="C107" s="30" t="s">
        <v>103</v>
      </c>
      <c r="D107" s="42">
        <v>320</v>
      </c>
      <c r="E107" s="44" t="s">
        <v>65</v>
      </c>
      <c r="F107" s="33">
        <v>5</v>
      </c>
      <c r="G107" s="34">
        <v>1.5</v>
      </c>
      <c r="H107" s="35">
        <v>0.7</v>
      </c>
      <c r="I107" s="77">
        <f>F107*G107*H107</f>
        <v>5.25</v>
      </c>
      <c r="J107" s="33" t="s">
        <v>53</v>
      </c>
      <c r="K107" s="33">
        <v>58</v>
      </c>
      <c r="L107" s="73">
        <f t="shared" si="12"/>
        <v>304.5</v>
      </c>
      <c r="M107" s="114"/>
    </row>
    <row r="108" spans="1:13" s="3" customFormat="1" ht="19.5" customHeight="1">
      <c r="A108" s="36"/>
      <c r="B108" s="37" t="s">
        <v>50</v>
      </c>
      <c r="C108" s="37"/>
      <c r="D108" s="38"/>
      <c r="E108" s="37"/>
      <c r="F108" s="39"/>
      <c r="G108" s="40"/>
      <c r="H108" s="36"/>
      <c r="I108" s="75"/>
      <c r="J108" s="39"/>
      <c r="K108" s="39"/>
      <c r="L108" s="75">
        <f>SUM(L106:L107)</f>
        <v>10861.5</v>
      </c>
      <c r="M108" s="76"/>
    </row>
    <row r="109" spans="1:13" s="3" customFormat="1" ht="19.5" customHeight="1">
      <c r="A109" s="28"/>
      <c r="B109" s="41" t="s">
        <v>17</v>
      </c>
      <c r="C109" s="30" t="s">
        <v>104</v>
      </c>
      <c r="D109" s="42">
        <v>800</v>
      </c>
      <c r="E109" s="43" t="s">
        <v>52</v>
      </c>
      <c r="F109" s="33">
        <v>12.5</v>
      </c>
      <c r="G109" s="34">
        <f>(0.6+0.125*H109)</f>
        <v>1.2</v>
      </c>
      <c r="H109" s="35">
        <v>4.8</v>
      </c>
      <c r="I109" s="77">
        <f>F109*G109*H109</f>
        <v>72</v>
      </c>
      <c r="J109" s="33" t="s">
        <v>53</v>
      </c>
      <c r="K109" s="33">
        <v>230</v>
      </c>
      <c r="L109" s="73">
        <f t="shared" si="12"/>
        <v>16560</v>
      </c>
      <c r="M109" s="74"/>
    </row>
    <row r="110" spans="1:13" s="3" customFormat="1" ht="19.5" customHeight="1">
      <c r="A110" s="28"/>
      <c r="B110" s="41" t="s">
        <v>17</v>
      </c>
      <c r="C110" s="30" t="s">
        <v>104</v>
      </c>
      <c r="D110" s="42">
        <v>800</v>
      </c>
      <c r="E110" s="43" t="s">
        <v>52</v>
      </c>
      <c r="F110" s="33">
        <v>16.5</v>
      </c>
      <c r="G110" s="34">
        <f>(0.6+0.125*H110)</f>
        <v>0.8999999999999999</v>
      </c>
      <c r="H110" s="35">
        <v>2.4</v>
      </c>
      <c r="I110" s="77">
        <f>F110*G110*H110</f>
        <v>35.63999999999999</v>
      </c>
      <c r="J110" s="33" t="s">
        <v>53</v>
      </c>
      <c r="K110" s="33">
        <v>230</v>
      </c>
      <c r="L110" s="73">
        <f t="shared" si="12"/>
        <v>8197.199999999999</v>
      </c>
      <c r="M110" s="74"/>
    </row>
    <row r="111" spans="1:13" s="3" customFormat="1" ht="19.5" customHeight="1">
      <c r="A111" s="28"/>
      <c r="B111" s="41" t="s">
        <v>17</v>
      </c>
      <c r="C111" s="30" t="s">
        <v>104</v>
      </c>
      <c r="D111" s="42">
        <v>800</v>
      </c>
      <c r="E111" s="44" t="s">
        <v>83</v>
      </c>
      <c r="F111" s="33">
        <v>4</v>
      </c>
      <c r="G111" s="34">
        <v>0.6</v>
      </c>
      <c r="H111" s="35"/>
      <c r="I111" s="77">
        <f>F111</f>
        <v>4</v>
      </c>
      <c r="J111" s="33" t="s">
        <v>57</v>
      </c>
      <c r="K111" s="33">
        <v>300</v>
      </c>
      <c r="L111" s="73">
        <f t="shared" si="12"/>
        <v>1200</v>
      </c>
      <c r="M111" s="74"/>
    </row>
    <row r="112" spans="1:13" s="3" customFormat="1" ht="19.5" customHeight="1">
      <c r="A112" s="28"/>
      <c r="B112" s="41" t="s">
        <v>17</v>
      </c>
      <c r="C112" s="30" t="s">
        <v>104</v>
      </c>
      <c r="D112" s="42">
        <v>800</v>
      </c>
      <c r="E112" s="52" t="s">
        <v>72</v>
      </c>
      <c r="F112" s="54">
        <v>20</v>
      </c>
      <c r="G112" s="55">
        <v>2.2</v>
      </c>
      <c r="H112" s="55"/>
      <c r="I112" s="81">
        <f>F112*G112</f>
        <v>44</v>
      </c>
      <c r="J112" s="33" t="s">
        <v>59</v>
      </c>
      <c r="K112" s="54">
        <v>93</v>
      </c>
      <c r="L112" s="73">
        <f t="shared" si="12"/>
        <v>4092</v>
      </c>
      <c r="M112" s="74"/>
    </row>
    <row r="113" spans="1:13" s="3" customFormat="1" ht="19.5" customHeight="1">
      <c r="A113" s="28"/>
      <c r="B113" s="41" t="s">
        <v>17</v>
      </c>
      <c r="C113" s="30" t="s">
        <v>104</v>
      </c>
      <c r="D113" s="42">
        <v>800</v>
      </c>
      <c r="E113" s="43" t="s">
        <v>55</v>
      </c>
      <c r="F113" s="33">
        <v>11</v>
      </c>
      <c r="G113" s="34">
        <v>3</v>
      </c>
      <c r="H113" s="35">
        <v>3</v>
      </c>
      <c r="I113" s="77">
        <f>F113*G113*H113</f>
        <v>99</v>
      </c>
      <c r="J113" s="33" t="s">
        <v>53</v>
      </c>
      <c r="K113" s="33">
        <v>21</v>
      </c>
      <c r="L113" s="73">
        <f t="shared" si="12"/>
        <v>2079</v>
      </c>
      <c r="M113" s="74"/>
    </row>
    <row r="114" spans="1:13" s="9" customFormat="1" ht="19.5" customHeight="1">
      <c r="A114" s="99"/>
      <c r="B114" s="100" t="s">
        <v>17</v>
      </c>
      <c r="C114" s="101" t="s">
        <v>105</v>
      </c>
      <c r="D114" s="102">
        <v>5200</v>
      </c>
      <c r="E114" s="103" t="s">
        <v>70</v>
      </c>
      <c r="F114" s="104">
        <v>4</v>
      </c>
      <c r="G114" s="105">
        <f>(0.6+0.15*H114)</f>
        <v>1.4249999999999998</v>
      </c>
      <c r="H114" s="99">
        <v>5.5</v>
      </c>
      <c r="I114" s="116">
        <f>F114*G114*H114</f>
        <v>31.349999999999994</v>
      </c>
      <c r="J114" s="104" t="s">
        <v>53</v>
      </c>
      <c r="K114" s="104">
        <v>184</v>
      </c>
      <c r="L114" s="117">
        <f t="shared" si="12"/>
        <v>5768.399999999999</v>
      </c>
      <c r="M114" s="120"/>
    </row>
    <row r="115" spans="1:13" s="9" customFormat="1" ht="19.5" customHeight="1">
      <c r="A115" s="99"/>
      <c r="B115" s="100" t="s">
        <v>17</v>
      </c>
      <c r="C115" s="101" t="s">
        <v>105</v>
      </c>
      <c r="D115" s="102">
        <v>5200</v>
      </c>
      <c r="E115" s="103" t="s">
        <v>55</v>
      </c>
      <c r="F115" s="104">
        <v>4</v>
      </c>
      <c r="G115" s="105">
        <v>2.5</v>
      </c>
      <c r="H115" s="99">
        <v>2</v>
      </c>
      <c r="I115" s="116">
        <f>F115*G115*H115</f>
        <v>20</v>
      </c>
      <c r="J115" s="104" t="s">
        <v>53</v>
      </c>
      <c r="K115" s="104">
        <v>21</v>
      </c>
      <c r="L115" s="117">
        <f t="shared" si="12"/>
        <v>420</v>
      </c>
      <c r="M115" s="120"/>
    </row>
    <row r="116" spans="1:13" s="9" customFormat="1" ht="19.5" customHeight="1">
      <c r="A116" s="99"/>
      <c r="B116" s="100" t="s">
        <v>17</v>
      </c>
      <c r="C116" s="101" t="s">
        <v>105</v>
      </c>
      <c r="D116" s="102">
        <v>6900</v>
      </c>
      <c r="E116" s="103" t="s">
        <v>61</v>
      </c>
      <c r="F116" s="104">
        <v>9</v>
      </c>
      <c r="G116" s="105">
        <v>0.8</v>
      </c>
      <c r="H116" s="99">
        <v>4.7</v>
      </c>
      <c r="I116" s="116">
        <f>F116*G116*H116</f>
        <v>33.84</v>
      </c>
      <c r="J116" s="104" t="s">
        <v>53</v>
      </c>
      <c r="K116" s="104">
        <v>380</v>
      </c>
      <c r="L116" s="117">
        <f t="shared" si="12"/>
        <v>12859.2</v>
      </c>
      <c r="M116" s="120"/>
    </row>
    <row r="117" spans="1:13" s="9" customFormat="1" ht="19.5" customHeight="1">
      <c r="A117" s="99"/>
      <c r="B117" s="100" t="s">
        <v>17</v>
      </c>
      <c r="C117" s="101" t="s">
        <v>105</v>
      </c>
      <c r="D117" s="102">
        <v>6900</v>
      </c>
      <c r="E117" s="103" t="s">
        <v>56</v>
      </c>
      <c r="F117" s="106">
        <v>12</v>
      </c>
      <c r="G117" s="107"/>
      <c r="H117" s="108"/>
      <c r="I117" s="121">
        <f>F117</f>
        <v>12</v>
      </c>
      <c r="J117" s="106" t="s">
        <v>57</v>
      </c>
      <c r="K117" s="106">
        <v>50</v>
      </c>
      <c r="L117" s="122">
        <f t="shared" si="12"/>
        <v>600</v>
      </c>
      <c r="M117" s="120"/>
    </row>
    <row r="118" spans="1:13" s="3" customFormat="1" ht="19.5" customHeight="1">
      <c r="A118" s="28"/>
      <c r="B118" s="41" t="s">
        <v>17</v>
      </c>
      <c r="C118" s="30" t="s">
        <v>105</v>
      </c>
      <c r="D118" s="42">
        <v>6900</v>
      </c>
      <c r="E118" s="43" t="s">
        <v>55</v>
      </c>
      <c r="F118" s="33">
        <v>9</v>
      </c>
      <c r="G118" s="34">
        <v>2.5</v>
      </c>
      <c r="H118" s="35">
        <v>2</v>
      </c>
      <c r="I118" s="77">
        <f>F118*G118*H118</f>
        <v>45</v>
      </c>
      <c r="J118" s="33" t="s">
        <v>53</v>
      </c>
      <c r="K118" s="33">
        <v>21</v>
      </c>
      <c r="L118" s="73">
        <f t="shared" si="12"/>
        <v>945</v>
      </c>
      <c r="M118" s="74"/>
    </row>
    <row r="119" spans="1:13" s="3" customFormat="1" ht="19.5" customHeight="1">
      <c r="A119" s="28"/>
      <c r="B119" s="41" t="s">
        <v>17</v>
      </c>
      <c r="C119" s="30" t="s">
        <v>106</v>
      </c>
      <c r="D119" s="42">
        <v>200</v>
      </c>
      <c r="E119" s="43" t="s">
        <v>70</v>
      </c>
      <c r="F119" s="33">
        <v>18</v>
      </c>
      <c r="G119" s="34">
        <f>(0.6+0.15*H119)</f>
        <v>1.275</v>
      </c>
      <c r="H119" s="35">
        <v>4.5</v>
      </c>
      <c r="I119" s="77">
        <f>F119*G119*H119</f>
        <v>103.27499999999999</v>
      </c>
      <c r="J119" s="33" t="s">
        <v>53</v>
      </c>
      <c r="K119" s="33">
        <v>184</v>
      </c>
      <c r="L119" s="73">
        <f t="shared" si="12"/>
        <v>19002.6</v>
      </c>
      <c r="M119" s="74"/>
    </row>
    <row r="120" spans="1:13" s="3" customFormat="1" ht="19.5" customHeight="1">
      <c r="A120" s="28"/>
      <c r="B120" s="41" t="s">
        <v>17</v>
      </c>
      <c r="C120" s="30" t="s">
        <v>106</v>
      </c>
      <c r="D120" s="42">
        <v>200</v>
      </c>
      <c r="E120" s="43" t="s">
        <v>55</v>
      </c>
      <c r="F120" s="33">
        <v>18</v>
      </c>
      <c r="G120" s="34">
        <v>2</v>
      </c>
      <c r="H120" s="35">
        <v>2.5</v>
      </c>
      <c r="I120" s="77">
        <f>F120*G120*H120</f>
        <v>90</v>
      </c>
      <c r="J120" s="33" t="s">
        <v>53</v>
      </c>
      <c r="K120" s="33">
        <v>21</v>
      </c>
      <c r="L120" s="73">
        <f t="shared" si="12"/>
        <v>1890</v>
      </c>
      <c r="M120" s="74"/>
    </row>
    <row r="121" spans="1:13" s="3" customFormat="1" ht="19.5" customHeight="1">
      <c r="A121" s="28"/>
      <c r="B121" s="41" t="s">
        <v>17</v>
      </c>
      <c r="C121" s="30" t="s">
        <v>106</v>
      </c>
      <c r="D121" s="42">
        <v>200</v>
      </c>
      <c r="E121" s="43" t="s">
        <v>85</v>
      </c>
      <c r="F121" s="33">
        <v>6</v>
      </c>
      <c r="G121" s="34">
        <v>1.5</v>
      </c>
      <c r="H121" s="35">
        <v>2</v>
      </c>
      <c r="I121" s="77">
        <f>F121*G121*H121</f>
        <v>18</v>
      </c>
      <c r="J121" s="33" t="s">
        <v>53</v>
      </c>
      <c r="K121" s="33">
        <v>58</v>
      </c>
      <c r="L121" s="73">
        <f t="shared" si="12"/>
        <v>1044</v>
      </c>
      <c r="M121" s="74"/>
    </row>
    <row r="122" spans="1:13" s="3" customFormat="1" ht="19.5" customHeight="1">
      <c r="A122" s="28"/>
      <c r="B122" s="41" t="s">
        <v>17</v>
      </c>
      <c r="C122" s="30" t="s">
        <v>106</v>
      </c>
      <c r="D122" s="42">
        <v>200</v>
      </c>
      <c r="E122" s="43" t="s">
        <v>58</v>
      </c>
      <c r="F122" s="33">
        <v>18</v>
      </c>
      <c r="G122" s="34">
        <v>0.6</v>
      </c>
      <c r="H122" s="35"/>
      <c r="I122" s="77">
        <v>9</v>
      </c>
      <c r="J122" s="33" t="s">
        <v>59</v>
      </c>
      <c r="K122" s="33">
        <v>21</v>
      </c>
      <c r="L122" s="73">
        <f t="shared" si="12"/>
        <v>189</v>
      </c>
      <c r="M122" s="74"/>
    </row>
    <row r="123" spans="1:13" s="3" customFormat="1" ht="19.5" customHeight="1">
      <c r="A123" s="28"/>
      <c r="B123" s="41" t="s">
        <v>17</v>
      </c>
      <c r="C123" s="30" t="s">
        <v>105</v>
      </c>
      <c r="D123" s="42">
        <v>6900</v>
      </c>
      <c r="E123" s="52" t="s">
        <v>64</v>
      </c>
      <c r="F123" s="33">
        <v>33</v>
      </c>
      <c r="G123" s="34">
        <v>2</v>
      </c>
      <c r="H123" s="35">
        <v>1</v>
      </c>
      <c r="I123" s="77">
        <f>F123*G123*H123</f>
        <v>66</v>
      </c>
      <c r="J123" s="33" t="s">
        <v>53</v>
      </c>
      <c r="K123" s="33">
        <v>23</v>
      </c>
      <c r="L123" s="80">
        <f t="shared" si="12"/>
        <v>1518</v>
      </c>
      <c r="M123" s="74"/>
    </row>
    <row r="124" spans="1:13" s="3" customFormat="1" ht="19.5" customHeight="1">
      <c r="A124" s="28"/>
      <c r="B124" s="41" t="s">
        <v>17</v>
      </c>
      <c r="C124" s="30" t="s">
        <v>105</v>
      </c>
      <c r="D124" s="42">
        <v>6900</v>
      </c>
      <c r="E124" s="52" t="s">
        <v>77</v>
      </c>
      <c r="F124" s="33">
        <v>17</v>
      </c>
      <c r="G124" s="34">
        <v>3.5</v>
      </c>
      <c r="H124" s="35">
        <v>1.6</v>
      </c>
      <c r="I124" s="77">
        <f>F124*G124*H124</f>
        <v>95.2</v>
      </c>
      <c r="J124" s="33" t="s">
        <v>53</v>
      </c>
      <c r="K124" s="33">
        <v>12</v>
      </c>
      <c r="L124" s="80">
        <f t="shared" si="12"/>
        <v>1142.4</v>
      </c>
      <c r="M124" s="74"/>
    </row>
    <row r="125" spans="1:13" s="3" customFormat="1" ht="19.5" customHeight="1">
      <c r="A125" s="28"/>
      <c r="B125" s="41" t="s">
        <v>17</v>
      </c>
      <c r="C125" s="30" t="s">
        <v>107</v>
      </c>
      <c r="D125" s="42" t="s">
        <v>108</v>
      </c>
      <c r="E125" s="44" t="s">
        <v>65</v>
      </c>
      <c r="F125" s="33">
        <v>20</v>
      </c>
      <c r="G125" s="34">
        <v>1</v>
      </c>
      <c r="H125" s="35">
        <v>1</v>
      </c>
      <c r="I125" s="77">
        <f>F125*G125*H125</f>
        <v>20</v>
      </c>
      <c r="J125" s="33" t="s">
        <v>53</v>
      </c>
      <c r="K125" s="33">
        <v>58</v>
      </c>
      <c r="L125" s="73">
        <f t="shared" si="12"/>
        <v>1160</v>
      </c>
      <c r="M125" s="74"/>
    </row>
    <row r="126" spans="1:13" s="3" customFormat="1" ht="19.5" customHeight="1">
      <c r="A126" s="28"/>
      <c r="B126" s="41" t="s">
        <v>17</v>
      </c>
      <c r="C126" s="30" t="s">
        <v>105</v>
      </c>
      <c r="D126" s="42">
        <v>12000</v>
      </c>
      <c r="E126" s="52" t="s">
        <v>64</v>
      </c>
      <c r="F126" s="33">
        <v>17</v>
      </c>
      <c r="G126" s="34">
        <v>5.5</v>
      </c>
      <c r="H126" s="35">
        <v>2</v>
      </c>
      <c r="I126" s="77">
        <f>F126*G126*H126</f>
        <v>187</v>
      </c>
      <c r="J126" s="33" t="s">
        <v>53</v>
      </c>
      <c r="K126" s="33">
        <v>23</v>
      </c>
      <c r="L126" s="80">
        <f t="shared" si="12"/>
        <v>4301</v>
      </c>
      <c r="M126" s="74"/>
    </row>
    <row r="127" spans="1:13" s="3" customFormat="1" ht="19.5" customHeight="1">
      <c r="A127" s="28"/>
      <c r="B127" s="41" t="s">
        <v>17</v>
      </c>
      <c r="C127" s="30" t="s">
        <v>105</v>
      </c>
      <c r="D127" s="42">
        <v>12000</v>
      </c>
      <c r="E127" s="43" t="s">
        <v>109</v>
      </c>
      <c r="F127" s="45">
        <v>2</v>
      </c>
      <c r="G127" s="46"/>
      <c r="H127" s="47"/>
      <c r="I127" s="79">
        <f>F127</f>
        <v>2</v>
      </c>
      <c r="J127" s="45" t="s">
        <v>110</v>
      </c>
      <c r="K127" s="45">
        <v>690</v>
      </c>
      <c r="L127" s="80">
        <f t="shared" si="12"/>
        <v>1380</v>
      </c>
      <c r="M127" s="74"/>
    </row>
    <row r="128" spans="1:13" s="3" customFormat="1" ht="19.5" customHeight="1">
      <c r="A128" s="28"/>
      <c r="B128" s="41" t="s">
        <v>17</v>
      </c>
      <c r="C128" s="30" t="s">
        <v>105</v>
      </c>
      <c r="D128" s="42">
        <v>11200</v>
      </c>
      <c r="E128" s="52" t="s">
        <v>64</v>
      </c>
      <c r="F128" s="33">
        <v>8</v>
      </c>
      <c r="G128" s="34">
        <v>3</v>
      </c>
      <c r="H128" s="35">
        <v>1.5</v>
      </c>
      <c r="I128" s="77">
        <f>F128*G128*H128</f>
        <v>36</v>
      </c>
      <c r="J128" s="33" t="s">
        <v>53</v>
      </c>
      <c r="K128" s="33">
        <v>23</v>
      </c>
      <c r="L128" s="80">
        <f t="shared" si="12"/>
        <v>828</v>
      </c>
      <c r="M128" s="74"/>
    </row>
    <row r="129" spans="1:13" s="3" customFormat="1" ht="19.5" customHeight="1">
      <c r="A129" s="28"/>
      <c r="B129" s="41" t="s">
        <v>17</v>
      </c>
      <c r="C129" s="30" t="s">
        <v>105</v>
      </c>
      <c r="D129" s="42" t="s">
        <v>108</v>
      </c>
      <c r="E129" s="52" t="s">
        <v>64</v>
      </c>
      <c r="F129" s="33">
        <v>34</v>
      </c>
      <c r="G129" s="34">
        <v>1</v>
      </c>
      <c r="H129" s="35">
        <v>1</v>
      </c>
      <c r="I129" s="77">
        <f>F129*G129*H129</f>
        <v>34</v>
      </c>
      <c r="J129" s="33" t="s">
        <v>53</v>
      </c>
      <c r="K129" s="33">
        <v>23</v>
      </c>
      <c r="L129" s="80">
        <f t="shared" si="12"/>
        <v>782</v>
      </c>
      <c r="M129" s="74"/>
    </row>
    <row r="130" spans="1:13" s="3" customFormat="1" ht="19.5" customHeight="1">
      <c r="A130" s="28"/>
      <c r="B130" s="41" t="s">
        <v>17</v>
      </c>
      <c r="C130" s="30" t="s">
        <v>106</v>
      </c>
      <c r="D130" s="42" t="s">
        <v>108</v>
      </c>
      <c r="E130" s="52" t="s">
        <v>64</v>
      </c>
      <c r="F130" s="33">
        <v>38</v>
      </c>
      <c r="G130" s="34">
        <v>1</v>
      </c>
      <c r="H130" s="35">
        <v>1</v>
      </c>
      <c r="I130" s="77">
        <f>F130*G130*H130</f>
        <v>38</v>
      </c>
      <c r="J130" s="33" t="s">
        <v>53</v>
      </c>
      <c r="K130" s="33">
        <v>23</v>
      </c>
      <c r="L130" s="80">
        <f t="shared" si="12"/>
        <v>874</v>
      </c>
      <c r="M130" s="74"/>
    </row>
    <row r="131" spans="1:13" s="3" customFormat="1" ht="19.5" customHeight="1">
      <c r="A131" s="36"/>
      <c r="B131" s="37" t="s">
        <v>50</v>
      </c>
      <c r="C131" s="37"/>
      <c r="D131" s="38"/>
      <c r="E131" s="37"/>
      <c r="F131" s="39"/>
      <c r="G131" s="40"/>
      <c r="H131" s="36"/>
      <c r="I131" s="75"/>
      <c r="J131" s="39"/>
      <c r="K131" s="39"/>
      <c r="L131" s="75">
        <f>SUM(L109:L130)</f>
        <v>86831.79999999999</v>
      </c>
      <c r="M131" s="76"/>
    </row>
    <row r="132" spans="1:241" s="6" customFormat="1" ht="19.5" customHeight="1">
      <c r="A132" s="28"/>
      <c r="B132" s="41" t="s">
        <v>18</v>
      </c>
      <c r="C132" s="97" t="s">
        <v>111</v>
      </c>
      <c r="D132" s="42" t="s">
        <v>112</v>
      </c>
      <c r="E132" s="43" t="s">
        <v>113</v>
      </c>
      <c r="F132" s="45">
        <v>36</v>
      </c>
      <c r="G132" s="46"/>
      <c r="H132" s="47"/>
      <c r="I132" s="79">
        <f>F132</f>
        <v>36</v>
      </c>
      <c r="J132" s="45" t="s">
        <v>57</v>
      </c>
      <c r="K132" s="45">
        <v>200</v>
      </c>
      <c r="L132" s="80">
        <f aca="true" t="shared" si="13" ref="L132:L144">I132*K132</f>
        <v>7200</v>
      </c>
      <c r="M132" s="90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  <c r="GZ132" s="2"/>
      <c r="HA132" s="2"/>
      <c r="HB132" s="2"/>
      <c r="HC132" s="2"/>
      <c r="HD132" s="2"/>
      <c r="HE132" s="2"/>
      <c r="HF132" s="2"/>
      <c r="HG132" s="2"/>
      <c r="HH132" s="2"/>
      <c r="HI132" s="2"/>
      <c r="HJ132" s="2"/>
      <c r="HK132" s="2"/>
      <c r="HL132" s="2"/>
      <c r="HM132" s="2"/>
      <c r="HN132" s="2"/>
      <c r="HO132" s="2"/>
      <c r="HP132" s="2"/>
      <c r="HQ132" s="2"/>
      <c r="HR132" s="2"/>
      <c r="HS132" s="2"/>
      <c r="HT132" s="2"/>
      <c r="HU132" s="2"/>
      <c r="HV132" s="2"/>
      <c r="HW132" s="2"/>
      <c r="HX132" s="2"/>
      <c r="HY132" s="2"/>
      <c r="HZ132" s="2"/>
      <c r="IA132" s="2"/>
      <c r="IB132" s="2"/>
      <c r="IC132" s="2"/>
      <c r="ID132" s="2"/>
      <c r="IE132" s="2"/>
      <c r="IF132" s="2"/>
      <c r="IG132" s="2"/>
    </row>
    <row r="133" spans="1:241" s="8" customFormat="1" ht="19.5" customHeight="1">
      <c r="A133" s="99"/>
      <c r="B133" s="100" t="s">
        <v>18</v>
      </c>
      <c r="C133" s="123" t="s">
        <v>111</v>
      </c>
      <c r="D133" s="102">
        <v>6100</v>
      </c>
      <c r="E133" s="124" t="s">
        <v>83</v>
      </c>
      <c r="F133" s="106">
        <v>10</v>
      </c>
      <c r="G133" s="107">
        <v>0.3</v>
      </c>
      <c r="H133" s="108"/>
      <c r="I133" s="121">
        <f>F133</f>
        <v>10</v>
      </c>
      <c r="J133" s="106" t="s">
        <v>57</v>
      </c>
      <c r="K133" s="106">
        <v>200</v>
      </c>
      <c r="L133" s="122">
        <f t="shared" si="13"/>
        <v>2000</v>
      </c>
      <c r="M133" s="118"/>
      <c r="N133" s="119"/>
      <c r="O133" s="119"/>
      <c r="P133" s="119"/>
      <c r="Q133" s="119"/>
      <c r="R133" s="119"/>
      <c r="S133" s="119"/>
      <c r="T133" s="119"/>
      <c r="U133" s="119"/>
      <c r="V133" s="119"/>
      <c r="W133" s="119"/>
      <c r="X133" s="119"/>
      <c r="Y133" s="119"/>
      <c r="Z133" s="119"/>
      <c r="AA133" s="119"/>
      <c r="AB133" s="119"/>
      <c r="AC133" s="119"/>
      <c r="AD133" s="119"/>
      <c r="AE133" s="119"/>
      <c r="AF133" s="119"/>
      <c r="AG133" s="119"/>
      <c r="AH133" s="119"/>
      <c r="AI133" s="119"/>
      <c r="AJ133" s="119"/>
      <c r="AK133" s="119"/>
      <c r="AL133" s="119"/>
      <c r="AM133" s="119"/>
      <c r="AN133" s="119"/>
      <c r="AO133" s="119"/>
      <c r="AP133" s="119"/>
      <c r="AQ133" s="119"/>
      <c r="AR133" s="119"/>
      <c r="AS133" s="119"/>
      <c r="AT133" s="119"/>
      <c r="AU133" s="119"/>
      <c r="AV133" s="119"/>
      <c r="AW133" s="119"/>
      <c r="AX133" s="119"/>
      <c r="AY133" s="119"/>
      <c r="AZ133" s="119"/>
      <c r="BA133" s="119"/>
      <c r="BB133" s="119"/>
      <c r="BC133" s="119"/>
      <c r="BD133" s="119"/>
      <c r="BE133" s="119"/>
      <c r="BF133" s="119"/>
      <c r="BG133" s="119"/>
      <c r="BH133" s="119"/>
      <c r="BI133" s="119"/>
      <c r="BJ133" s="119"/>
      <c r="BK133" s="119"/>
      <c r="BL133" s="119"/>
      <c r="BM133" s="119"/>
      <c r="BN133" s="119"/>
      <c r="BO133" s="119"/>
      <c r="BP133" s="119"/>
      <c r="BQ133" s="119"/>
      <c r="BR133" s="119"/>
      <c r="BS133" s="119"/>
      <c r="BT133" s="119"/>
      <c r="BU133" s="119"/>
      <c r="BV133" s="119"/>
      <c r="BW133" s="119"/>
      <c r="BX133" s="119"/>
      <c r="BY133" s="119"/>
      <c r="BZ133" s="119"/>
      <c r="CA133" s="119"/>
      <c r="CB133" s="119"/>
      <c r="CC133" s="119"/>
      <c r="CD133" s="119"/>
      <c r="CE133" s="119"/>
      <c r="CF133" s="119"/>
      <c r="CG133" s="119"/>
      <c r="CH133" s="119"/>
      <c r="CI133" s="119"/>
      <c r="CJ133" s="119"/>
      <c r="CK133" s="119"/>
      <c r="CL133" s="119"/>
      <c r="CM133" s="119"/>
      <c r="CN133" s="119"/>
      <c r="CO133" s="119"/>
      <c r="CP133" s="119"/>
      <c r="CQ133" s="119"/>
      <c r="CR133" s="119"/>
      <c r="CS133" s="119"/>
      <c r="CT133" s="119"/>
      <c r="CU133" s="119"/>
      <c r="CV133" s="119"/>
      <c r="CW133" s="119"/>
      <c r="CX133" s="119"/>
      <c r="CY133" s="119"/>
      <c r="CZ133" s="119"/>
      <c r="DA133" s="119"/>
      <c r="DB133" s="119"/>
      <c r="DC133" s="119"/>
      <c r="DD133" s="119"/>
      <c r="DE133" s="119"/>
      <c r="DF133" s="119"/>
      <c r="DG133" s="119"/>
      <c r="DH133" s="119"/>
      <c r="DI133" s="119"/>
      <c r="DJ133" s="119"/>
      <c r="DK133" s="119"/>
      <c r="DL133" s="119"/>
      <c r="DM133" s="119"/>
      <c r="DN133" s="119"/>
      <c r="DO133" s="119"/>
      <c r="DP133" s="119"/>
      <c r="DQ133" s="119"/>
      <c r="DR133" s="119"/>
      <c r="DS133" s="119"/>
      <c r="DT133" s="119"/>
      <c r="DU133" s="119"/>
      <c r="DV133" s="119"/>
      <c r="DW133" s="119"/>
      <c r="DX133" s="119"/>
      <c r="DY133" s="119"/>
      <c r="DZ133" s="119"/>
      <c r="EA133" s="119"/>
      <c r="EB133" s="119"/>
      <c r="EC133" s="119"/>
      <c r="ED133" s="119"/>
      <c r="EE133" s="119"/>
      <c r="EF133" s="119"/>
      <c r="EG133" s="119"/>
      <c r="EH133" s="119"/>
      <c r="EI133" s="119"/>
      <c r="EJ133" s="119"/>
      <c r="EK133" s="119"/>
      <c r="EL133" s="119"/>
      <c r="EM133" s="119"/>
      <c r="EN133" s="119"/>
      <c r="EO133" s="119"/>
      <c r="EP133" s="119"/>
      <c r="EQ133" s="119"/>
      <c r="ER133" s="119"/>
      <c r="ES133" s="119"/>
      <c r="ET133" s="119"/>
      <c r="EU133" s="119"/>
      <c r="EV133" s="119"/>
      <c r="EW133" s="119"/>
      <c r="EX133" s="119"/>
      <c r="EY133" s="119"/>
      <c r="EZ133" s="119"/>
      <c r="FA133" s="119"/>
      <c r="FB133" s="119"/>
      <c r="FC133" s="119"/>
      <c r="FD133" s="119"/>
      <c r="FE133" s="119"/>
      <c r="FF133" s="119"/>
      <c r="FG133" s="119"/>
      <c r="FH133" s="119"/>
      <c r="FI133" s="119"/>
      <c r="FJ133" s="119"/>
      <c r="FK133" s="119"/>
      <c r="FL133" s="119"/>
      <c r="FM133" s="119"/>
      <c r="FN133" s="119"/>
      <c r="FO133" s="119"/>
      <c r="FP133" s="119"/>
      <c r="FQ133" s="119"/>
      <c r="FR133" s="119"/>
      <c r="FS133" s="119"/>
      <c r="FT133" s="119"/>
      <c r="FU133" s="119"/>
      <c r="FV133" s="119"/>
      <c r="FW133" s="119"/>
      <c r="FX133" s="119"/>
      <c r="FY133" s="119"/>
      <c r="FZ133" s="119"/>
      <c r="GA133" s="119"/>
      <c r="GB133" s="119"/>
      <c r="GC133" s="119"/>
      <c r="GD133" s="119"/>
      <c r="GE133" s="119"/>
      <c r="GF133" s="119"/>
      <c r="GG133" s="119"/>
      <c r="GH133" s="119"/>
      <c r="GI133" s="119"/>
      <c r="GJ133" s="119"/>
      <c r="GK133" s="119"/>
      <c r="GL133" s="119"/>
      <c r="GM133" s="119"/>
      <c r="GN133" s="119"/>
      <c r="GO133" s="119"/>
      <c r="GP133" s="119"/>
      <c r="GQ133" s="119"/>
      <c r="GR133" s="119"/>
      <c r="GS133" s="119"/>
      <c r="GT133" s="119"/>
      <c r="GU133" s="119"/>
      <c r="GV133" s="119"/>
      <c r="GW133" s="119"/>
      <c r="GX133" s="119"/>
      <c r="GY133" s="119"/>
      <c r="GZ133" s="119"/>
      <c r="HA133" s="119"/>
      <c r="HB133" s="119"/>
      <c r="HC133" s="119"/>
      <c r="HD133" s="119"/>
      <c r="HE133" s="119"/>
      <c r="HF133" s="119"/>
      <c r="HG133" s="119"/>
      <c r="HH133" s="119"/>
      <c r="HI133" s="119"/>
      <c r="HJ133" s="119"/>
      <c r="HK133" s="119"/>
      <c r="HL133" s="119"/>
      <c r="HM133" s="119"/>
      <c r="HN133" s="119"/>
      <c r="HO133" s="119"/>
      <c r="HP133" s="119"/>
      <c r="HQ133" s="119"/>
      <c r="HR133" s="119"/>
      <c r="HS133" s="119"/>
      <c r="HT133" s="119"/>
      <c r="HU133" s="119"/>
      <c r="HV133" s="119"/>
      <c r="HW133" s="119"/>
      <c r="HX133" s="119"/>
      <c r="HY133" s="119"/>
      <c r="HZ133" s="119"/>
      <c r="IA133" s="119"/>
      <c r="IB133" s="119"/>
      <c r="IC133" s="119"/>
      <c r="ID133" s="119"/>
      <c r="IE133" s="119"/>
      <c r="IF133" s="119"/>
      <c r="IG133" s="119"/>
    </row>
    <row r="134" spans="1:13" s="9" customFormat="1" ht="19.5" customHeight="1">
      <c r="A134" s="99"/>
      <c r="B134" s="100" t="s">
        <v>18</v>
      </c>
      <c r="C134" s="123" t="s">
        <v>111</v>
      </c>
      <c r="D134" s="102">
        <v>6100</v>
      </c>
      <c r="E134" s="124" t="s">
        <v>114</v>
      </c>
      <c r="F134" s="104">
        <f>11*4</f>
        <v>44</v>
      </c>
      <c r="G134" s="125" t="s">
        <v>115</v>
      </c>
      <c r="H134" s="99" t="s">
        <v>116</v>
      </c>
      <c r="I134" s="116">
        <v>88</v>
      </c>
      <c r="J134" s="104" t="s">
        <v>117</v>
      </c>
      <c r="K134" s="104">
        <v>5</v>
      </c>
      <c r="L134" s="122">
        <f t="shared" si="13"/>
        <v>440</v>
      </c>
      <c r="M134" s="120"/>
    </row>
    <row r="135" spans="1:13" s="9" customFormat="1" ht="19.5" customHeight="1">
      <c r="A135" s="99"/>
      <c r="B135" s="100" t="s">
        <v>18</v>
      </c>
      <c r="C135" s="123" t="s">
        <v>111</v>
      </c>
      <c r="D135" s="102">
        <v>6100</v>
      </c>
      <c r="E135" s="124" t="s">
        <v>114</v>
      </c>
      <c r="F135" s="104">
        <f>7*10</f>
        <v>70</v>
      </c>
      <c r="G135" s="125" t="s">
        <v>115</v>
      </c>
      <c r="H135" s="99" t="s">
        <v>118</v>
      </c>
      <c r="I135" s="116">
        <f>F135*0.222</f>
        <v>15.540000000000001</v>
      </c>
      <c r="J135" s="104" t="s">
        <v>117</v>
      </c>
      <c r="K135" s="104">
        <v>6</v>
      </c>
      <c r="L135" s="122">
        <f t="shared" si="13"/>
        <v>93.24000000000001</v>
      </c>
      <c r="M135" s="120"/>
    </row>
    <row r="136" spans="1:13" s="9" customFormat="1" ht="19.5" customHeight="1">
      <c r="A136" s="99"/>
      <c r="B136" s="100" t="s">
        <v>18</v>
      </c>
      <c r="C136" s="123" t="s">
        <v>111</v>
      </c>
      <c r="D136" s="102">
        <v>6100</v>
      </c>
      <c r="E136" s="124" t="s">
        <v>119</v>
      </c>
      <c r="F136" s="104"/>
      <c r="G136" s="125"/>
      <c r="H136" s="99"/>
      <c r="I136" s="116">
        <v>2</v>
      </c>
      <c r="J136" s="104" t="s">
        <v>120</v>
      </c>
      <c r="K136" s="104">
        <v>200</v>
      </c>
      <c r="L136" s="122">
        <f t="shared" si="13"/>
        <v>400</v>
      </c>
      <c r="M136" s="120"/>
    </row>
    <row r="137" spans="1:13" s="3" customFormat="1" ht="19.5" customHeight="1">
      <c r="A137" s="28"/>
      <c r="B137" s="41" t="s">
        <v>18</v>
      </c>
      <c r="C137" s="30" t="s">
        <v>121</v>
      </c>
      <c r="D137" s="42">
        <v>2700</v>
      </c>
      <c r="E137" s="43" t="s">
        <v>70</v>
      </c>
      <c r="F137" s="33">
        <v>6</v>
      </c>
      <c r="G137" s="34">
        <f>(0.6+0.15*H137)</f>
        <v>1.0499999999999998</v>
      </c>
      <c r="H137" s="35">
        <v>3</v>
      </c>
      <c r="I137" s="77">
        <f aca="true" t="shared" si="14" ref="I137:I144">F137*G137*H137</f>
        <v>18.9</v>
      </c>
      <c r="J137" s="33" t="s">
        <v>53</v>
      </c>
      <c r="K137" s="33">
        <v>184</v>
      </c>
      <c r="L137" s="73">
        <f t="shared" si="13"/>
        <v>3477.6</v>
      </c>
      <c r="M137" s="74"/>
    </row>
    <row r="138" spans="1:13" s="3" customFormat="1" ht="19.5" customHeight="1">
      <c r="A138" s="28"/>
      <c r="B138" s="41" t="s">
        <v>18</v>
      </c>
      <c r="C138" s="30" t="s">
        <v>121</v>
      </c>
      <c r="D138" s="42">
        <v>2700</v>
      </c>
      <c r="E138" s="49" t="s">
        <v>82</v>
      </c>
      <c r="F138" s="50">
        <v>1.5</v>
      </c>
      <c r="G138" s="34">
        <v>0.5</v>
      </c>
      <c r="H138" s="51">
        <v>0.9</v>
      </c>
      <c r="I138" s="89">
        <v>1</v>
      </c>
      <c r="J138" s="33" t="s">
        <v>49</v>
      </c>
      <c r="K138" s="33">
        <v>240</v>
      </c>
      <c r="L138" s="73">
        <f t="shared" si="13"/>
        <v>240</v>
      </c>
      <c r="M138" s="74"/>
    </row>
    <row r="139" spans="1:13" s="3" customFormat="1" ht="19.5" customHeight="1">
      <c r="A139" s="28"/>
      <c r="B139" s="41" t="s">
        <v>18</v>
      </c>
      <c r="C139" s="30" t="s">
        <v>121</v>
      </c>
      <c r="D139" s="42">
        <v>2700</v>
      </c>
      <c r="E139" s="43" t="s">
        <v>55</v>
      </c>
      <c r="F139" s="33">
        <v>5</v>
      </c>
      <c r="G139" s="34">
        <v>2</v>
      </c>
      <c r="H139" s="35">
        <v>1.5</v>
      </c>
      <c r="I139" s="77">
        <f t="shared" si="14"/>
        <v>15</v>
      </c>
      <c r="J139" s="33" t="s">
        <v>53</v>
      </c>
      <c r="K139" s="33">
        <v>21</v>
      </c>
      <c r="L139" s="73">
        <f t="shared" si="13"/>
        <v>315</v>
      </c>
      <c r="M139" s="74"/>
    </row>
    <row r="140" spans="1:13" s="3" customFormat="1" ht="19.5" customHeight="1">
      <c r="A140" s="28"/>
      <c r="B140" s="41" t="s">
        <v>18</v>
      </c>
      <c r="C140" s="30" t="s">
        <v>122</v>
      </c>
      <c r="D140" s="42">
        <v>2000</v>
      </c>
      <c r="E140" s="52" t="s">
        <v>64</v>
      </c>
      <c r="F140" s="33">
        <v>12</v>
      </c>
      <c r="G140" s="34">
        <v>4</v>
      </c>
      <c r="H140" s="35">
        <v>2.5</v>
      </c>
      <c r="I140" s="77">
        <f t="shared" si="14"/>
        <v>120</v>
      </c>
      <c r="J140" s="33" t="s">
        <v>53</v>
      </c>
      <c r="K140" s="33">
        <v>23</v>
      </c>
      <c r="L140" s="73">
        <f t="shared" si="13"/>
        <v>2760</v>
      </c>
      <c r="M140" s="74"/>
    </row>
    <row r="141" spans="1:13" s="3" customFormat="1" ht="19.5" customHeight="1">
      <c r="A141" s="28"/>
      <c r="B141" s="41" t="s">
        <v>18</v>
      </c>
      <c r="C141" s="30" t="s">
        <v>123</v>
      </c>
      <c r="D141" s="42">
        <v>1700</v>
      </c>
      <c r="E141" s="52" t="s">
        <v>64</v>
      </c>
      <c r="F141" s="33">
        <v>12</v>
      </c>
      <c r="G141" s="34">
        <v>4</v>
      </c>
      <c r="H141" s="35">
        <v>1</v>
      </c>
      <c r="I141" s="77">
        <f t="shared" si="14"/>
        <v>48</v>
      </c>
      <c r="J141" s="33" t="s">
        <v>53</v>
      </c>
      <c r="K141" s="33">
        <v>23</v>
      </c>
      <c r="L141" s="73">
        <f t="shared" si="13"/>
        <v>1104</v>
      </c>
      <c r="M141" s="74"/>
    </row>
    <row r="142" spans="1:13" s="3" customFormat="1" ht="19.5" customHeight="1">
      <c r="A142" s="28"/>
      <c r="B142" s="41" t="s">
        <v>18</v>
      </c>
      <c r="C142" s="30" t="s">
        <v>123</v>
      </c>
      <c r="D142" s="42">
        <v>1700</v>
      </c>
      <c r="E142" s="52" t="s">
        <v>124</v>
      </c>
      <c r="F142" s="33">
        <v>3.3</v>
      </c>
      <c r="G142" s="34">
        <v>1.2</v>
      </c>
      <c r="H142" s="35">
        <v>1.2</v>
      </c>
      <c r="I142" s="77">
        <f t="shared" si="14"/>
        <v>4.751999999999999</v>
      </c>
      <c r="J142" s="33" t="s">
        <v>53</v>
      </c>
      <c r="K142" s="33">
        <v>92</v>
      </c>
      <c r="L142" s="73">
        <f t="shared" si="13"/>
        <v>437.1839999999999</v>
      </c>
      <c r="M142" s="74"/>
    </row>
    <row r="143" spans="1:13" s="3" customFormat="1" ht="19.5" customHeight="1">
      <c r="A143" s="28"/>
      <c r="B143" s="41" t="s">
        <v>18</v>
      </c>
      <c r="C143" s="30" t="s">
        <v>121</v>
      </c>
      <c r="D143" s="42">
        <v>3700</v>
      </c>
      <c r="E143" s="52" t="s">
        <v>64</v>
      </c>
      <c r="F143" s="33">
        <v>16</v>
      </c>
      <c r="G143" s="34">
        <v>4</v>
      </c>
      <c r="H143" s="35">
        <v>1.5</v>
      </c>
      <c r="I143" s="77">
        <f t="shared" si="14"/>
        <v>96</v>
      </c>
      <c r="J143" s="33" t="s">
        <v>53</v>
      </c>
      <c r="K143" s="33">
        <v>23</v>
      </c>
      <c r="L143" s="73">
        <f t="shared" si="13"/>
        <v>2208</v>
      </c>
      <c r="M143" s="74"/>
    </row>
    <row r="144" spans="1:13" s="3" customFormat="1" ht="19.5" customHeight="1">
      <c r="A144" s="28"/>
      <c r="B144" s="41" t="s">
        <v>18</v>
      </c>
      <c r="C144" s="30" t="s">
        <v>125</v>
      </c>
      <c r="D144" s="42">
        <v>400</v>
      </c>
      <c r="E144" s="52" t="s">
        <v>124</v>
      </c>
      <c r="F144" s="33">
        <v>2</v>
      </c>
      <c r="G144" s="34">
        <v>1</v>
      </c>
      <c r="H144" s="35">
        <v>1</v>
      </c>
      <c r="I144" s="77">
        <f t="shared" si="14"/>
        <v>2</v>
      </c>
      <c r="J144" s="33" t="s">
        <v>53</v>
      </c>
      <c r="K144" s="33">
        <v>92</v>
      </c>
      <c r="L144" s="73">
        <f t="shared" si="13"/>
        <v>184</v>
      </c>
      <c r="M144" s="74"/>
    </row>
    <row r="145" spans="1:13" s="3" customFormat="1" ht="19.5" customHeight="1">
      <c r="A145" s="36"/>
      <c r="B145" s="37" t="s">
        <v>50</v>
      </c>
      <c r="C145" s="37"/>
      <c r="D145" s="38"/>
      <c r="E145" s="37"/>
      <c r="F145" s="39"/>
      <c r="G145" s="40"/>
      <c r="H145" s="36"/>
      <c r="I145" s="75"/>
      <c r="J145" s="39"/>
      <c r="K145" s="39"/>
      <c r="L145" s="75">
        <f>SUM(L132:L144)</f>
        <v>20859.024</v>
      </c>
      <c r="M145" s="76"/>
    </row>
    <row r="146" spans="1:13" s="3" customFormat="1" ht="19.5" customHeight="1">
      <c r="A146" s="28"/>
      <c r="B146" s="41" t="s">
        <v>19</v>
      </c>
      <c r="C146" s="30" t="s">
        <v>126</v>
      </c>
      <c r="D146" s="42">
        <v>100</v>
      </c>
      <c r="E146" s="43" t="s">
        <v>70</v>
      </c>
      <c r="F146" s="33">
        <v>6</v>
      </c>
      <c r="G146" s="34">
        <f>(0.6+0.15*H146)</f>
        <v>1.17</v>
      </c>
      <c r="H146" s="35">
        <v>3.8</v>
      </c>
      <c r="I146" s="77">
        <f>F146*G146*H146</f>
        <v>26.676</v>
      </c>
      <c r="J146" s="33" t="s">
        <v>53</v>
      </c>
      <c r="K146" s="33">
        <v>184</v>
      </c>
      <c r="L146" s="73">
        <f aca="true" t="shared" si="15" ref="L146:L161">I146*K146</f>
        <v>4908.384</v>
      </c>
      <c r="M146" s="74"/>
    </row>
    <row r="147" spans="1:13" s="3" customFormat="1" ht="19.5" customHeight="1">
      <c r="A147" s="28"/>
      <c r="B147" s="41" t="s">
        <v>19</v>
      </c>
      <c r="C147" s="30" t="s">
        <v>127</v>
      </c>
      <c r="D147" s="42">
        <v>100</v>
      </c>
      <c r="E147" s="43" t="s">
        <v>70</v>
      </c>
      <c r="F147" s="33">
        <v>5</v>
      </c>
      <c r="G147" s="34">
        <f>(0.6+0.15*H147)</f>
        <v>0.8999999999999999</v>
      </c>
      <c r="H147" s="35">
        <v>2</v>
      </c>
      <c r="I147" s="77">
        <f>F147*G147*H147</f>
        <v>9</v>
      </c>
      <c r="J147" s="33" t="s">
        <v>53</v>
      </c>
      <c r="K147" s="33">
        <v>184</v>
      </c>
      <c r="L147" s="73">
        <f t="shared" si="15"/>
        <v>1656</v>
      </c>
      <c r="M147" s="74"/>
    </row>
    <row r="148" spans="1:13" s="3" customFormat="1" ht="19.5" customHeight="1">
      <c r="A148" s="28"/>
      <c r="B148" s="41" t="s">
        <v>19</v>
      </c>
      <c r="C148" s="30" t="s">
        <v>127</v>
      </c>
      <c r="D148" s="42">
        <v>100</v>
      </c>
      <c r="E148" s="43" t="s">
        <v>70</v>
      </c>
      <c r="F148" s="33">
        <v>10.5</v>
      </c>
      <c r="G148" s="34">
        <f>(0.6+0.15*H148)</f>
        <v>1.3199999999999998</v>
      </c>
      <c r="H148" s="35">
        <v>4.8</v>
      </c>
      <c r="I148" s="77">
        <f>F148*G148*H148</f>
        <v>66.52799999999999</v>
      </c>
      <c r="J148" s="33" t="s">
        <v>53</v>
      </c>
      <c r="K148" s="33">
        <v>184</v>
      </c>
      <c r="L148" s="73">
        <f t="shared" si="15"/>
        <v>12241.151999999998</v>
      </c>
      <c r="M148" s="74"/>
    </row>
    <row r="149" spans="1:13" s="3" customFormat="1" ht="19.5" customHeight="1">
      <c r="A149" s="28"/>
      <c r="B149" s="41" t="s">
        <v>19</v>
      </c>
      <c r="C149" s="30" t="s">
        <v>127</v>
      </c>
      <c r="D149" s="42">
        <v>100</v>
      </c>
      <c r="E149" s="44" t="s">
        <v>55</v>
      </c>
      <c r="F149" s="33">
        <v>17</v>
      </c>
      <c r="G149" s="34">
        <v>2.6</v>
      </c>
      <c r="H149" s="35">
        <v>1</v>
      </c>
      <c r="I149" s="77">
        <f>F149*G149*H149</f>
        <v>44.2</v>
      </c>
      <c r="J149" s="33" t="s">
        <v>53</v>
      </c>
      <c r="K149" s="33">
        <v>21</v>
      </c>
      <c r="L149" s="73">
        <f t="shared" si="15"/>
        <v>928.2</v>
      </c>
      <c r="M149" s="74"/>
    </row>
    <row r="150" spans="1:13" s="3" customFormat="1" ht="19.5" customHeight="1">
      <c r="A150" s="28"/>
      <c r="B150" s="41" t="s">
        <v>19</v>
      </c>
      <c r="C150" s="30" t="s">
        <v>127</v>
      </c>
      <c r="D150" s="42">
        <v>100</v>
      </c>
      <c r="E150" s="52" t="s">
        <v>72</v>
      </c>
      <c r="F150" s="54">
        <v>11</v>
      </c>
      <c r="G150" s="55">
        <v>3.5</v>
      </c>
      <c r="H150" s="55"/>
      <c r="I150" s="81">
        <f>F150*G150</f>
        <v>38.5</v>
      </c>
      <c r="J150" s="33" t="s">
        <v>59</v>
      </c>
      <c r="K150" s="54">
        <v>93</v>
      </c>
      <c r="L150" s="73">
        <f t="shared" si="15"/>
        <v>3580.5</v>
      </c>
      <c r="M150" s="74"/>
    </row>
    <row r="151" spans="1:13" s="3" customFormat="1" ht="19.5" customHeight="1">
      <c r="A151" s="28"/>
      <c r="B151" s="41" t="s">
        <v>19</v>
      </c>
      <c r="C151" s="30" t="s">
        <v>127</v>
      </c>
      <c r="D151" s="42">
        <v>100</v>
      </c>
      <c r="E151" s="44" t="s">
        <v>85</v>
      </c>
      <c r="F151" s="33">
        <v>17</v>
      </c>
      <c r="G151" s="34">
        <v>2</v>
      </c>
      <c r="H151" s="35">
        <v>3</v>
      </c>
      <c r="I151" s="77">
        <f aca="true" t="shared" si="16" ref="I151:I156">F151*G151*H151</f>
        <v>102</v>
      </c>
      <c r="J151" s="33" t="s">
        <v>53</v>
      </c>
      <c r="K151" s="33">
        <v>58</v>
      </c>
      <c r="L151" s="73">
        <f t="shared" si="15"/>
        <v>5916</v>
      </c>
      <c r="M151" s="74"/>
    </row>
    <row r="152" spans="1:13" s="3" customFormat="1" ht="19.5" customHeight="1">
      <c r="A152" s="28"/>
      <c r="B152" s="41" t="s">
        <v>19</v>
      </c>
      <c r="C152" s="30" t="s">
        <v>127</v>
      </c>
      <c r="D152" s="42">
        <v>100</v>
      </c>
      <c r="E152" s="64" t="s">
        <v>128</v>
      </c>
      <c r="F152" s="54">
        <v>3.6</v>
      </c>
      <c r="G152" s="55">
        <v>3.6</v>
      </c>
      <c r="H152" s="55"/>
      <c r="I152" s="81">
        <f>F152*G152</f>
        <v>12.96</v>
      </c>
      <c r="J152" s="33" t="s">
        <v>59</v>
      </c>
      <c r="K152" s="54">
        <v>1000</v>
      </c>
      <c r="L152" s="73">
        <f t="shared" si="15"/>
        <v>12960</v>
      </c>
      <c r="M152" s="74"/>
    </row>
    <row r="153" spans="1:13" s="3" customFormat="1" ht="19.5" customHeight="1">
      <c r="A153" s="28"/>
      <c r="B153" s="41" t="s">
        <v>19</v>
      </c>
      <c r="C153" s="30" t="s">
        <v>129</v>
      </c>
      <c r="D153" s="42">
        <v>13000</v>
      </c>
      <c r="E153" s="44" t="s">
        <v>70</v>
      </c>
      <c r="F153" s="33">
        <v>10</v>
      </c>
      <c r="G153" s="34">
        <f>(0.6+0.15*H153)</f>
        <v>1.2</v>
      </c>
      <c r="H153" s="35">
        <v>4</v>
      </c>
      <c r="I153" s="77">
        <f t="shared" si="16"/>
        <v>48</v>
      </c>
      <c r="J153" s="33" t="s">
        <v>53</v>
      </c>
      <c r="K153" s="33">
        <v>184</v>
      </c>
      <c r="L153" s="73">
        <f t="shared" si="15"/>
        <v>8832</v>
      </c>
      <c r="M153" s="74"/>
    </row>
    <row r="154" spans="1:13" s="3" customFormat="1" ht="19.5" customHeight="1">
      <c r="A154" s="28"/>
      <c r="B154" s="41" t="s">
        <v>19</v>
      </c>
      <c r="C154" s="30" t="s">
        <v>129</v>
      </c>
      <c r="D154" s="42">
        <v>13000</v>
      </c>
      <c r="E154" s="49" t="s">
        <v>82</v>
      </c>
      <c r="F154" s="50">
        <v>1.5</v>
      </c>
      <c r="G154" s="34">
        <v>0.5</v>
      </c>
      <c r="H154" s="51">
        <v>0.9</v>
      </c>
      <c r="I154" s="89">
        <v>4</v>
      </c>
      <c r="J154" s="33" t="s">
        <v>49</v>
      </c>
      <c r="K154" s="33">
        <v>240</v>
      </c>
      <c r="L154" s="73">
        <f t="shared" si="15"/>
        <v>960</v>
      </c>
      <c r="M154" s="74"/>
    </row>
    <row r="155" spans="1:13" s="3" customFormat="1" ht="19.5" customHeight="1">
      <c r="A155" s="28"/>
      <c r="B155" s="41" t="s">
        <v>19</v>
      </c>
      <c r="C155" s="30" t="s">
        <v>129</v>
      </c>
      <c r="D155" s="42">
        <v>13000</v>
      </c>
      <c r="E155" s="44" t="s">
        <v>55</v>
      </c>
      <c r="F155" s="33">
        <v>10</v>
      </c>
      <c r="G155" s="34">
        <v>2</v>
      </c>
      <c r="H155" s="35">
        <v>1</v>
      </c>
      <c r="I155" s="77">
        <f t="shared" si="16"/>
        <v>20</v>
      </c>
      <c r="J155" s="33" t="s">
        <v>53</v>
      </c>
      <c r="K155" s="33">
        <v>21</v>
      </c>
      <c r="L155" s="73">
        <f t="shared" si="15"/>
        <v>420</v>
      </c>
      <c r="M155" s="74"/>
    </row>
    <row r="156" spans="1:13" s="3" customFormat="1" ht="19.5" customHeight="1">
      <c r="A156" s="28"/>
      <c r="B156" s="41" t="s">
        <v>19</v>
      </c>
      <c r="C156" s="30" t="s">
        <v>129</v>
      </c>
      <c r="D156" s="42">
        <v>13000</v>
      </c>
      <c r="E156" s="43" t="s">
        <v>70</v>
      </c>
      <c r="F156" s="33">
        <v>11</v>
      </c>
      <c r="G156" s="34">
        <f>(0.6+0.15*H156)</f>
        <v>1.23</v>
      </c>
      <c r="H156" s="35">
        <v>4.2</v>
      </c>
      <c r="I156" s="77">
        <f t="shared" si="16"/>
        <v>56.826</v>
      </c>
      <c r="J156" s="33" t="s">
        <v>53</v>
      </c>
      <c r="K156" s="33">
        <v>184</v>
      </c>
      <c r="L156" s="73">
        <f t="shared" si="15"/>
        <v>10455.984</v>
      </c>
      <c r="M156" s="74"/>
    </row>
    <row r="157" spans="1:13" s="3" customFormat="1" ht="19.5" customHeight="1">
      <c r="A157" s="28"/>
      <c r="B157" s="41" t="s">
        <v>19</v>
      </c>
      <c r="C157" s="30" t="s">
        <v>129</v>
      </c>
      <c r="D157" s="42">
        <v>13000</v>
      </c>
      <c r="E157" s="49" t="s">
        <v>82</v>
      </c>
      <c r="F157" s="50">
        <v>1.5</v>
      </c>
      <c r="G157" s="34">
        <v>0.5</v>
      </c>
      <c r="H157" s="51">
        <v>0.9</v>
      </c>
      <c r="I157" s="89">
        <v>5</v>
      </c>
      <c r="J157" s="33" t="s">
        <v>49</v>
      </c>
      <c r="K157" s="33">
        <v>240</v>
      </c>
      <c r="L157" s="80">
        <f t="shared" si="15"/>
        <v>1200</v>
      </c>
      <c r="M157" s="74"/>
    </row>
    <row r="158" spans="1:13" s="3" customFormat="1" ht="19.5" customHeight="1">
      <c r="A158" s="28"/>
      <c r="B158" s="41" t="s">
        <v>19</v>
      </c>
      <c r="C158" s="30" t="s">
        <v>129</v>
      </c>
      <c r="D158" s="42">
        <v>13000</v>
      </c>
      <c r="E158" s="44" t="s">
        <v>55</v>
      </c>
      <c r="F158" s="33">
        <v>9.5</v>
      </c>
      <c r="G158" s="34">
        <v>2.6</v>
      </c>
      <c r="H158" s="35">
        <v>2</v>
      </c>
      <c r="I158" s="77">
        <f>F158*G158*H158</f>
        <v>49.4</v>
      </c>
      <c r="J158" s="33" t="s">
        <v>53</v>
      </c>
      <c r="K158" s="33">
        <v>21</v>
      </c>
      <c r="L158" s="73">
        <f t="shared" si="15"/>
        <v>1037.3999999999999</v>
      </c>
      <c r="M158" s="74"/>
    </row>
    <row r="159" spans="1:13" s="3" customFormat="1" ht="19.5" customHeight="1">
      <c r="A159" s="28"/>
      <c r="B159" s="41" t="s">
        <v>19</v>
      </c>
      <c r="C159" s="30" t="s">
        <v>88</v>
      </c>
      <c r="D159" s="42">
        <v>5000</v>
      </c>
      <c r="E159" s="52" t="s">
        <v>64</v>
      </c>
      <c r="F159" s="33">
        <v>11</v>
      </c>
      <c r="G159" s="34">
        <v>6</v>
      </c>
      <c r="H159" s="35">
        <v>4</v>
      </c>
      <c r="I159" s="77">
        <f>F159*G159*H159</f>
        <v>264</v>
      </c>
      <c r="J159" s="33" t="s">
        <v>53</v>
      </c>
      <c r="K159" s="33">
        <v>23</v>
      </c>
      <c r="L159" s="73">
        <f t="shared" si="15"/>
        <v>6072</v>
      </c>
      <c r="M159" s="74"/>
    </row>
    <row r="160" spans="1:13" s="3" customFormat="1" ht="19.5" customHeight="1">
      <c r="A160" s="28"/>
      <c r="B160" s="41" t="s">
        <v>19</v>
      </c>
      <c r="C160" s="30" t="s">
        <v>88</v>
      </c>
      <c r="D160" s="42" t="s">
        <v>108</v>
      </c>
      <c r="E160" s="44" t="s">
        <v>65</v>
      </c>
      <c r="F160" s="33">
        <v>300</v>
      </c>
      <c r="G160" s="34">
        <v>0.5</v>
      </c>
      <c r="H160" s="35">
        <v>0.4</v>
      </c>
      <c r="I160" s="77">
        <f>F160*G160*H160</f>
        <v>60</v>
      </c>
      <c r="J160" s="33" t="s">
        <v>53</v>
      </c>
      <c r="K160" s="33">
        <v>58</v>
      </c>
      <c r="L160" s="73">
        <f t="shared" si="15"/>
        <v>3480</v>
      </c>
      <c r="M160" s="74"/>
    </row>
    <row r="161" spans="1:13" s="3" customFormat="1" ht="19.5" customHeight="1">
      <c r="A161" s="28"/>
      <c r="B161" s="41" t="s">
        <v>19</v>
      </c>
      <c r="C161" s="30" t="s">
        <v>88</v>
      </c>
      <c r="D161" s="42" t="s">
        <v>108</v>
      </c>
      <c r="E161" s="52" t="s">
        <v>77</v>
      </c>
      <c r="F161" s="33">
        <v>260</v>
      </c>
      <c r="G161" s="34">
        <v>2</v>
      </c>
      <c r="H161" s="35">
        <v>1.5</v>
      </c>
      <c r="I161" s="77">
        <f>F161*G161*H161</f>
        <v>780</v>
      </c>
      <c r="J161" s="33" t="s">
        <v>53</v>
      </c>
      <c r="K161" s="33">
        <v>12</v>
      </c>
      <c r="L161" s="73">
        <f t="shared" si="15"/>
        <v>9360</v>
      </c>
      <c r="M161" s="74"/>
    </row>
    <row r="162" spans="1:13" s="4" customFormat="1" ht="19.5" customHeight="1">
      <c r="A162" s="36"/>
      <c r="B162" s="37" t="s">
        <v>50</v>
      </c>
      <c r="C162" s="37"/>
      <c r="D162" s="38"/>
      <c r="E162" s="37"/>
      <c r="F162" s="39"/>
      <c r="G162" s="40"/>
      <c r="H162" s="36"/>
      <c r="I162" s="75">
        <f>SUM(I146:I161)</f>
        <v>1587.09</v>
      </c>
      <c r="J162" s="39"/>
      <c r="K162" s="39"/>
      <c r="L162" s="75">
        <f>SUM(L146:L161)</f>
        <v>84007.62</v>
      </c>
      <c r="M162" s="76"/>
    </row>
    <row r="163" spans="1:13" s="3" customFormat="1" ht="19.5" customHeight="1">
      <c r="A163" s="28"/>
      <c r="B163" s="41" t="s">
        <v>20</v>
      </c>
      <c r="C163" s="58" t="s">
        <v>130</v>
      </c>
      <c r="D163" s="42">
        <v>10100</v>
      </c>
      <c r="E163" s="43" t="s">
        <v>54</v>
      </c>
      <c r="F163" s="33">
        <v>18</v>
      </c>
      <c r="G163" s="34">
        <v>1</v>
      </c>
      <c r="H163" s="35">
        <v>1</v>
      </c>
      <c r="I163" s="77">
        <f aca="true" t="shared" si="17" ref="I163:I168">F163*G163*H163</f>
        <v>18</v>
      </c>
      <c r="J163" s="33" t="s">
        <v>53</v>
      </c>
      <c r="K163" s="33">
        <v>330</v>
      </c>
      <c r="L163" s="73">
        <f aca="true" t="shared" si="18" ref="L163:L194">I163*K163</f>
        <v>5940</v>
      </c>
      <c r="M163" s="74"/>
    </row>
    <row r="164" spans="1:13" s="3" customFormat="1" ht="19.5" customHeight="1">
      <c r="A164" s="28"/>
      <c r="B164" s="41" t="s">
        <v>20</v>
      </c>
      <c r="C164" s="58" t="s">
        <v>130</v>
      </c>
      <c r="D164" s="42">
        <v>10100</v>
      </c>
      <c r="E164" s="49" t="s">
        <v>82</v>
      </c>
      <c r="F164" s="50">
        <v>1.5</v>
      </c>
      <c r="G164" s="34">
        <v>0.5</v>
      </c>
      <c r="H164" s="51">
        <v>0.9</v>
      </c>
      <c r="I164" s="89">
        <v>17</v>
      </c>
      <c r="J164" s="33" t="s">
        <v>49</v>
      </c>
      <c r="K164" s="33">
        <v>160</v>
      </c>
      <c r="L164" s="73">
        <f t="shared" si="18"/>
        <v>2720</v>
      </c>
      <c r="M164" s="74"/>
    </row>
    <row r="165" spans="1:13" s="3" customFormat="1" ht="19.5" customHeight="1">
      <c r="A165" s="28"/>
      <c r="B165" s="48" t="s">
        <v>20</v>
      </c>
      <c r="C165" s="30" t="s">
        <v>130</v>
      </c>
      <c r="D165" s="42">
        <v>7500</v>
      </c>
      <c r="E165" s="43" t="s">
        <v>70</v>
      </c>
      <c r="F165" s="33">
        <v>17</v>
      </c>
      <c r="G165" s="34">
        <f>(0.6+0.15*H165)</f>
        <v>1.875</v>
      </c>
      <c r="H165" s="35">
        <v>8.5</v>
      </c>
      <c r="I165" s="77">
        <f t="shared" si="17"/>
        <v>270.9375</v>
      </c>
      <c r="J165" s="33" t="s">
        <v>53</v>
      </c>
      <c r="K165" s="33">
        <v>184</v>
      </c>
      <c r="L165" s="73">
        <f t="shared" si="18"/>
        <v>49852.5</v>
      </c>
      <c r="M165" s="74"/>
    </row>
    <row r="166" spans="1:13" s="3" customFormat="1" ht="19.5" customHeight="1">
      <c r="A166" s="28"/>
      <c r="B166" s="48" t="s">
        <v>20</v>
      </c>
      <c r="C166" s="30" t="s">
        <v>130</v>
      </c>
      <c r="D166" s="42">
        <v>7500</v>
      </c>
      <c r="E166" s="49" t="s">
        <v>55</v>
      </c>
      <c r="F166" s="33">
        <v>16</v>
      </c>
      <c r="G166" s="34">
        <v>2.5</v>
      </c>
      <c r="H166" s="35">
        <v>1.5</v>
      </c>
      <c r="I166" s="77">
        <f t="shared" si="17"/>
        <v>60</v>
      </c>
      <c r="J166" s="33" t="s">
        <v>53</v>
      </c>
      <c r="K166" s="33">
        <v>18</v>
      </c>
      <c r="L166" s="73">
        <f t="shared" si="18"/>
        <v>1080</v>
      </c>
      <c r="M166" s="74"/>
    </row>
    <row r="167" spans="1:13" s="3" customFormat="1" ht="19.5" customHeight="1">
      <c r="A167" s="28"/>
      <c r="B167" s="48" t="s">
        <v>20</v>
      </c>
      <c r="C167" s="30" t="s">
        <v>130</v>
      </c>
      <c r="D167" s="42">
        <v>7500</v>
      </c>
      <c r="E167" s="49" t="s">
        <v>62</v>
      </c>
      <c r="F167" s="50">
        <v>17</v>
      </c>
      <c r="G167" s="34">
        <v>0.5</v>
      </c>
      <c r="H167" s="51">
        <v>0.8</v>
      </c>
      <c r="I167" s="77">
        <f t="shared" si="17"/>
        <v>6.800000000000001</v>
      </c>
      <c r="J167" s="33" t="s">
        <v>53</v>
      </c>
      <c r="K167" s="33">
        <v>380</v>
      </c>
      <c r="L167" s="73">
        <f t="shared" si="18"/>
        <v>2584.0000000000005</v>
      </c>
      <c r="M167" s="74"/>
    </row>
    <row r="168" spans="1:13" s="3" customFormat="1" ht="19.5" customHeight="1">
      <c r="A168" s="28"/>
      <c r="B168" s="48" t="s">
        <v>20</v>
      </c>
      <c r="C168" s="30" t="s">
        <v>130</v>
      </c>
      <c r="D168" s="42">
        <v>7500</v>
      </c>
      <c r="E168" s="49" t="s">
        <v>85</v>
      </c>
      <c r="F168" s="33">
        <v>7</v>
      </c>
      <c r="G168" s="34">
        <v>1.5</v>
      </c>
      <c r="H168" s="35">
        <v>2</v>
      </c>
      <c r="I168" s="77">
        <f t="shared" si="17"/>
        <v>21</v>
      </c>
      <c r="J168" s="33" t="s">
        <v>53</v>
      </c>
      <c r="K168" s="33">
        <v>50</v>
      </c>
      <c r="L168" s="73">
        <f t="shared" si="18"/>
        <v>1050</v>
      </c>
      <c r="M168" s="74"/>
    </row>
    <row r="169" spans="1:13" s="3" customFormat="1" ht="19.5" customHeight="1">
      <c r="A169" s="28"/>
      <c r="B169" s="48" t="s">
        <v>20</v>
      </c>
      <c r="C169" s="30" t="s">
        <v>130</v>
      </c>
      <c r="D169" s="42">
        <v>7500</v>
      </c>
      <c r="E169" s="52" t="s">
        <v>72</v>
      </c>
      <c r="F169" s="54">
        <v>17</v>
      </c>
      <c r="G169" s="55">
        <v>5</v>
      </c>
      <c r="H169" s="55"/>
      <c r="I169" s="81">
        <f aca="true" t="shared" si="19" ref="I169:I182">F169*G169</f>
        <v>85</v>
      </c>
      <c r="J169" s="33" t="s">
        <v>59</v>
      </c>
      <c r="K169" s="54">
        <v>108</v>
      </c>
      <c r="L169" s="73">
        <f t="shared" si="18"/>
        <v>9180</v>
      </c>
      <c r="M169" s="74" t="s">
        <v>131</v>
      </c>
    </row>
    <row r="170" spans="1:13" s="3" customFormat="1" ht="19.5" customHeight="1">
      <c r="A170" s="28"/>
      <c r="B170" s="48" t="s">
        <v>20</v>
      </c>
      <c r="C170" s="30" t="s">
        <v>132</v>
      </c>
      <c r="D170" s="42">
        <v>1200</v>
      </c>
      <c r="E170" s="49" t="s">
        <v>65</v>
      </c>
      <c r="F170" s="33">
        <v>6</v>
      </c>
      <c r="G170" s="34">
        <v>1.5</v>
      </c>
      <c r="H170" s="35">
        <v>1</v>
      </c>
      <c r="I170" s="72">
        <f>H170*G170*F170</f>
        <v>9</v>
      </c>
      <c r="J170" s="33" t="s">
        <v>53</v>
      </c>
      <c r="K170" s="33">
        <v>58</v>
      </c>
      <c r="L170" s="73">
        <f t="shared" si="18"/>
        <v>522</v>
      </c>
      <c r="M170" s="74"/>
    </row>
    <row r="171" spans="1:13" s="3" customFormat="1" ht="19.5" customHeight="1">
      <c r="A171" s="28"/>
      <c r="B171" s="48" t="s">
        <v>20</v>
      </c>
      <c r="C171" s="30" t="s">
        <v>133</v>
      </c>
      <c r="D171" s="42">
        <v>100</v>
      </c>
      <c r="E171" s="52" t="s">
        <v>72</v>
      </c>
      <c r="F171" s="54">
        <v>29</v>
      </c>
      <c r="G171" s="55">
        <v>2.5</v>
      </c>
      <c r="H171" s="55"/>
      <c r="I171" s="81">
        <f t="shared" si="19"/>
        <v>72.5</v>
      </c>
      <c r="J171" s="33" t="s">
        <v>59</v>
      </c>
      <c r="K171" s="54">
        <v>108</v>
      </c>
      <c r="L171" s="73">
        <f t="shared" si="18"/>
        <v>7830</v>
      </c>
      <c r="M171" s="74" t="s">
        <v>131</v>
      </c>
    </row>
    <row r="172" spans="1:13" s="3" customFormat="1" ht="19.5" customHeight="1">
      <c r="A172" s="28"/>
      <c r="B172" s="48" t="s">
        <v>20</v>
      </c>
      <c r="C172" s="30" t="s">
        <v>134</v>
      </c>
      <c r="D172" s="42">
        <v>3160</v>
      </c>
      <c r="E172" s="52" t="s">
        <v>72</v>
      </c>
      <c r="F172" s="54">
        <v>4.5</v>
      </c>
      <c r="G172" s="55">
        <v>4.6</v>
      </c>
      <c r="H172" s="55"/>
      <c r="I172" s="81">
        <f t="shared" si="19"/>
        <v>20.7</v>
      </c>
      <c r="J172" s="33" t="s">
        <v>59</v>
      </c>
      <c r="K172" s="54">
        <v>108</v>
      </c>
      <c r="L172" s="73">
        <f t="shared" si="18"/>
        <v>2235.6</v>
      </c>
      <c r="M172" s="74" t="s">
        <v>131</v>
      </c>
    </row>
    <row r="173" spans="1:13" s="3" customFormat="1" ht="19.5" customHeight="1">
      <c r="A173" s="28"/>
      <c r="B173" s="48" t="s">
        <v>20</v>
      </c>
      <c r="C173" s="30" t="s">
        <v>134</v>
      </c>
      <c r="D173" s="42">
        <v>3160</v>
      </c>
      <c r="E173" s="52" t="s">
        <v>72</v>
      </c>
      <c r="F173" s="54">
        <v>11.5</v>
      </c>
      <c r="G173" s="55">
        <v>2.2</v>
      </c>
      <c r="H173" s="55"/>
      <c r="I173" s="81">
        <f t="shared" si="19"/>
        <v>25.3</v>
      </c>
      <c r="J173" s="33" t="s">
        <v>59</v>
      </c>
      <c r="K173" s="54">
        <v>108</v>
      </c>
      <c r="L173" s="73">
        <f t="shared" si="18"/>
        <v>2732.4</v>
      </c>
      <c r="M173" s="74" t="s">
        <v>131</v>
      </c>
    </row>
    <row r="174" spans="1:13" s="3" customFormat="1" ht="19.5" customHeight="1">
      <c r="A174" s="28"/>
      <c r="B174" s="48" t="s">
        <v>20</v>
      </c>
      <c r="C174" s="30" t="s">
        <v>130</v>
      </c>
      <c r="D174" s="42">
        <v>6500</v>
      </c>
      <c r="E174" s="52" t="s">
        <v>72</v>
      </c>
      <c r="F174" s="54">
        <v>10</v>
      </c>
      <c r="G174" s="55">
        <v>4.6</v>
      </c>
      <c r="H174" s="55"/>
      <c r="I174" s="81">
        <f t="shared" si="19"/>
        <v>46</v>
      </c>
      <c r="J174" s="33" t="s">
        <v>59</v>
      </c>
      <c r="K174" s="54">
        <v>108</v>
      </c>
      <c r="L174" s="73">
        <f t="shared" si="18"/>
        <v>4968</v>
      </c>
      <c r="M174" s="74" t="s">
        <v>131</v>
      </c>
    </row>
    <row r="175" spans="1:13" s="3" customFormat="1" ht="19.5" customHeight="1">
      <c r="A175" s="28"/>
      <c r="B175" s="48" t="s">
        <v>20</v>
      </c>
      <c r="C175" s="30" t="s">
        <v>130</v>
      </c>
      <c r="D175" s="42">
        <v>7000</v>
      </c>
      <c r="E175" s="52" t="s">
        <v>72</v>
      </c>
      <c r="F175" s="54">
        <v>9</v>
      </c>
      <c r="G175" s="55">
        <v>2.4</v>
      </c>
      <c r="H175" s="55"/>
      <c r="I175" s="81">
        <f t="shared" si="19"/>
        <v>21.599999999999998</v>
      </c>
      <c r="J175" s="33" t="s">
        <v>59</v>
      </c>
      <c r="K175" s="54">
        <v>108</v>
      </c>
      <c r="L175" s="73">
        <f t="shared" si="18"/>
        <v>2332.7999999999997</v>
      </c>
      <c r="M175" s="74" t="s">
        <v>131</v>
      </c>
    </row>
    <row r="176" spans="1:13" s="3" customFormat="1" ht="19.5" customHeight="1">
      <c r="A176" s="28"/>
      <c r="B176" s="48" t="s">
        <v>20</v>
      </c>
      <c r="C176" s="30" t="s">
        <v>130</v>
      </c>
      <c r="D176" s="42">
        <v>7500</v>
      </c>
      <c r="E176" s="52" t="s">
        <v>72</v>
      </c>
      <c r="F176" s="54">
        <v>15.6</v>
      </c>
      <c r="G176" s="55">
        <v>2</v>
      </c>
      <c r="H176" s="55"/>
      <c r="I176" s="81">
        <f t="shared" si="19"/>
        <v>31.2</v>
      </c>
      <c r="J176" s="33" t="s">
        <v>59</v>
      </c>
      <c r="K176" s="54">
        <v>108</v>
      </c>
      <c r="L176" s="73">
        <f t="shared" si="18"/>
        <v>3369.6</v>
      </c>
      <c r="M176" s="74" t="s">
        <v>131</v>
      </c>
    </row>
    <row r="177" spans="1:13" s="3" customFormat="1" ht="19.5" customHeight="1">
      <c r="A177" s="28"/>
      <c r="B177" s="48" t="s">
        <v>20</v>
      </c>
      <c r="C177" s="30" t="s">
        <v>130</v>
      </c>
      <c r="D177" s="42">
        <v>8000</v>
      </c>
      <c r="E177" s="52" t="s">
        <v>72</v>
      </c>
      <c r="F177" s="54">
        <v>18</v>
      </c>
      <c r="G177" s="55">
        <v>2.3</v>
      </c>
      <c r="H177" s="55"/>
      <c r="I177" s="81">
        <f t="shared" si="19"/>
        <v>41.4</v>
      </c>
      <c r="J177" s="33" t="s">
        <v>59</v>
      </c>
      <c r="K177" s="54">
        <v>108</v>
      </c>
      <c r="L177" s="73">
        <f t="shared" si="18"/>
        <v>4471.2</v>
      </c>
      <c r="M177" s="74" t="s">
        <v>131</v>
      </c>
    </row>
    <row r="178" spans="1:13" s="3" customFormat="1" ht="19.5" customHeight="1">
      <c r="A178" s="28"/>
      <c r="B178" s="48" t="s">
        <v>20</v>
      </c>
      <c r="C178" s="30" t="s">
        <v>130</v>
      </c>
      <c r="D178" s="42">
        <v>8100</v>
      </c>
      <c r="E178" s="52" t="s">
        <v>72</v>
      </c>
      <c r="F178" s="54">
        <v>16.3</v>
      </c>
      <c r="G178" s="55">
        <v>1.1</v>
      </c>
      <c r="H178" s="55"/>
      <c r="I178" s="81">
        <f t="shared" si="19"/>
        <v>17.930000000000003</v>
      </c>
      <c r="J178" s="33" t="s">
        <v>59</v>
      </c>
      <c r="K178" s="54">
        <v>108</v>
      </c>
      <c r="L178" s="73">
        <f t="shared" si="18"/>
        <v>1936.4400000000003</v>
      </c>
      <c r="M178" s="74" t="s">
        <v>131</v>
      </c>
    </row>
    <row r="179" spans="1:13" s="3" customFormat="1" ht="19.5" customHeight="1">
      <c r="A179" s="28"/>
      <c r="B179" s="48" t="s">
        <v>20</v>
      </c>
      <c r="C179" s="30" t="s">
        <v>130</v>
      </c>
      <c r="D179" s="42">
        <v>8100</v>
      </c>
      <c r="E179" s="52" t="s">
        <v>72</v>
      </c>
      <c r="F179" s="54">
        <v>11</v>
      </c>
      <c r="G179" s="55">
        <v>1.5</v>
      </c>
      <c r="H179" s="55"/>
      <c r="I179" s="81">
        <f t="shared" si="19"/>
        <v>16.5</v>
      </c>
      <c r="J179" s="33" t="s">
        <v>59</v>
      </c>
      <c r="K179" s="54">
        <v>108</v>
      </c>
      <c r="L179" s="73">
        <f t="shared" si="18"/>
        <v>1782</v>
      </c>
      <c r="M179" s="74" t="s">
        <v>131</v>
      </c>
    </row>
    <row r="180" spans="1:13" s="3" customFormat="1" ht="19.5" customHeight="1">
      <c r="A180" s="28"/>
      <c r="B180" s="48" t="s">
        <v>20</v>
      </c>
      <c r="C180" s="30" t="s">
        <v>130</v>
      </c>
      <c r="D180" s="42">
        <v>8800</v>
      </c>
      <c r="E180" s="52" t="s">
        <v>72</v>
      </c>
      <c r="F180" s="54">
        <v>17</v>
      </c>
      <c r="G180" s="55">
        <v>2.4</v>
      </c>
      <c r="H180" s="55"/>
      <c r="I180" s="81">
        <f t="shared" si="19"/>
        <v>40.8</v>
      </c>
      <c r="J180" s="33" t="s">
        <v>59</v>
      </c>
      <c r="K180" s="54">
        <v>108</v>
      </c>
      <c r="L180" s="73">
        <f t="shared" si="18"/>
        <v>4406.4</v>
      </c>
      <c r="M180" s="74" t="s">
        <v>131</v>
      </c>
    </row>
    <row r="181" spans="1:13" s="3" customFormat="1" ht="19.5" customHeight="1">
      <c r="A181" s="28"/>
      <c r="B181" s="48" t="s">
        <v>20</v>
      </c>
      <c r="C181" s="30" t="s">
        <v>130</v>
      </c>
      <c r="D181" s="42">
        <v>8900</v>
      </c>
      <c r="E181" s="52" t="s">
        <v>72</v>
      </c>
      <c r="F181" s="54">
        <v>10</v>
      </c>
      <c r="G181" s="55">
        <v>1.4</v>
      </c>
      <c r="H181" s="55"/>
      <c r="I181" s="81">
        <f t="shared" si="19"/>
        <v>14</v>
      </c>
      <c r="J181" s="33" t="s">
        <v>59</v>
      </c>
      <c r="K181" s="54">
        <v>108</v>
      </c>
      <c r="L181" s="73">
        <f t="shared" si="18"/>
        <v>1512</v>
      </c>
      <c r="M181" s="74" t="s">
        <v>131</v>
      </c>
    </row>
    <row r="182" spans="1:13" s="3" customFormat="1" ht="19.5" customHeight="1">
      <c r="A182" s="28"/>
      <c r="B182" s="48" t="s">
        <v>20</v>
      </c>
      <c r="C182" s="30" t="s">
        <v>130</v>
      </c>
      <c r="D182" s="42">
        <v>8900</v>
      </c>
      <c r="E182" s="52" t="s">
        <v>72</v>
      </c>
      <c r="F182" s="54">
        <v>15</v>
      </c>
      <c r="G182" s="55">
        <v>5.9</v>
      </c>
      <c r="H182" s="55"/>
      <c r="I182" s="81">
        <f t="shared" si="19"/>
        <v>88.5</v>
      </c>
      <c r="J182" s="33" t="s">
        <v>59</v>
      </c>
      <c r="K182" s="54">
        <v>108</v>
      </c>
      <c r="L182" s="73">
        <f t="shared" si="18"/>
        <v>9558</v>
      </c>
      <c r="M182" s="74" t="s">
        <v>131</v>
      </c>
    </row>
    <row r="183" spans="1:13" s="3" customFormat="1" ht="19.5" customHeight="1">
      <c r="A183" s="28"/>
      <c r="B183" s="48" t="s">
        <v>20</v>
      </c>
      <c r="C183" s="30" t="s">
        <v>130</v>
      </c>
      <c r="D183" s="42">
        <v>8900</v>
      </c>
      <c r="E183" s="52" t="s">
        <v>135</v>
      </c>
      <c r="F183" s="54">
        <v>10.5</v>
      </c>
      <c r="G183" s="55">
        <v>1</v>
      </c>
      <c r="H183" s="55">
        <v>1.2</v>
      </c>
      <c r="I183" s="81">
        <f>F183</f>
        <v>10.5</v>
      </c>
      <c r="J183" s="33" t="s">
        <v>57</v>
      </c>
      <c r="K183" s="54">
        <v>900</v>
      </c>
      <c r="L183" s="73">
        <f t="shared" si="18"/>
        <v>9450</v>
      </c>
      <c r="M183" s="74"/>
    </row>
    <row r="184" spans="1:13" s="3" customFormat="1" ht="19.5" customHeight="1">
      <c r="A184" s="28"/>
      <c r="B184" s="48" t="s">
        <v>20</v>
      </c>
      <c r="C184" s="30" t="s">
        <v>130</v>
      </c>
      <c r="D184" s="42">
        <v>8900</v>
      </c>
      <c r="E184" s="44" t="s">
        <v>55</v>
      </c>
      <c r="F184" s="33">
        <v>10.5</v>
      </c>
      <c r="G184" s="34">
        <v>3</v>
      </c>
      <c r="H184" s="35">
        <v>2.5</v>
      </c>
      <c r="I184" s="77">
        <f>F184*G184*H184</f>
        <v>78.75</v>
      </c>
      <c r="J184" s="33" t="s">
        <v>53</v>
      </c>
      <c r="K184" s="33">
        <v>21</v>
      </c>
      <c r="L184" s="73">
        <f t="shared" si="18"/>
        <v>1653.75</v>
      </c>
      <c r="M184" s="74"/>
    </row>
    <row r="185" spans="1:13" s="3" customFormat="1" ht="19.5" customHeight="1">
      <c r="A185" s="28"/>
      <c r="B185" s="48" t="s">
        <v>20</v>
      </c>
      <c r="C185" s="30" t="s">
        <v>130</v>
      </c>
      <c r="D185" s="42">
        <v>9700</v>
      </c>
      <c r="E185" s="52" t="s">
        <v>72</v>
      </c>
      <c r="F185" s="54">
        <v>13</v>
      </c>
      <c r="G185" s="55">
        <v>5.9</v>
      </c>
      <c r="H185" s="55"/>
      <c r="I185" s="81">
        <f>F185*G185</f>
        <v>76.7</v>
      </c>
      <c r="J185" s="33" t="s">
        <v>59</v>
      </c>
      <c r="K185" s="54">
        <v>108</v>
      </c>
      <c r="L185" s="73">
        <f t="shared" si="18"/>
        <v>8283.6</v>
      </c>
      <c r="M185" s="74" t="s">
        <v>131</v>
      </c>
    </row>
    <row r="186" spans="1:13" s="3" customFormat="1" ht="19.5" customHeight="1">
      <c r="A186" s="28"/>
      <c r="B186" s="48" t="s">
        <v>20</v>
      </c>
      <c r="C186" s="30" t="s">
        <v>130</v>
      </c>
      <c r="D186" s="42">
        <v>9700</v>
      </c>
      <c r="E186" s="52" t="s">
        <v>135</v>
      </c>
      <c r="F186" s="54">
        <v>7.5</v>
      </c>
      <c r="G186" s="55">
        <v>1</v>
      </c>
      <c r="H186" s="55">
        <v>1.2</v>
      </c>
      <c r="I186" s="81">
        <f>F186</f>
        <v>7.5</v>
      </c>
      <c r="J186" s="33" t="s">
        <v>57</v>
      </c>
      <c r="K186" s="54">
        <v>900</v>
      </c>
      <c r="L186" s="73">
        <f t="shared" si="18"/>
        <v>6750</v>
      </c>
      <c r="M186" s="74"/>
    </row>
    <row r="187" spans="1:13" s="3" customFormat="1" ht="19.5" customHeight="1">
      <c r="A187" s="28"/>
      <c r="B187" s="48" t="s">
        <v>20</v>
      </c>
      <c r="C187" s="30" t="s">
        <v>130</v>
      </c>
      <c r="D187" s="42">
        <v>9700</v>
      </c>
      <c r="E187" s="44" t="s">
        <v>55</v>
      </c>
      <c r="F187" s="33">
        <v>7.5</v>
      </c>
      <c r="G187" s="34">
        <v>3</v>
      </c>
      <c r="H187" s="35">
        <v>2.5</v>
      </c>
      <c r="I187" s="77">
        <f>F187*G187*H187</f>
        <v>56.25</v>
      </c>
      <c r="J187" s="33" t="s">
        <v>53</v>
      </c>
      <c r="K187" s="33">
        <v>21</v>
      </c>
      <c r="L187" s="73">
        <f t="shared" si="18"/>
        <v>1181.25</v>
      </c>
      <c r="M187" s="74"/>
    </row>
    <row r="188" spans="1:13" s="3" customFormat="1" ht="19.5" customHeight="1">
      <c r="A188" s="28"/>
      <c r="B188" s="48" t="s">
        <v>20</v>
      </c>
      <c r="C188" s="30" t="s">
        <v>130</v>
      </c>
      <c r="D188" s="42">
        <v>9700</v>
      </c>
      <c r="E188" s="44" t="s">
        <v>52</v>
      </c>
      <c r="F188" s="33">
        <v>9</v>
      </c>
      <c r="G188" s="34">
        <f>(0.6+0.125*H188)</f>
        <v>0.8125</v>
      </c>
      <c r="H188" s="35">
        <v>1.7</v>
      </c>
      <c r="I188" s="77">
        <f>F188*G188*H188</f>
        <v>12.43125</v>
      </c>
      <c r="J188" s="33" t="s">
        <v>53</v>
      </c>
      <c r="K188" s="54">
        <v>230</v>
      </c>
      <c r="L188" s="73">
        <f t="shared" si="18"/>
        <v>2859.1875</v>
      </c>
      <c r="M188" s="74"/>
    </row>
    <row r="189" spans="1:13" s="3" customFormat="1" ht="19.5" customHeight="1">
      <c r="A189" s="28"/>
      <c r="B189" s="48" t="s">
        <v>20</v>
      </c>
      <c r="C189" s="30" t="s">
        <v>130</v>
      </c>
      <c r="D189" s="42">
        <v>9700</v>
      </c>
      <c r="E189" s="43" t="s">
        <v>56</v>
      </c>
      <c r="F189" s="45">
        <v>8</v>
      </c>
      <c r="G189" s="46"/>
      <c r="H189" s="47"/>
      <c r="I189" s="79">
        <f>F189</f>
        <v>8</v>
      </c>
      <c r="J189" s="45" t="s">
        <v>57</v>
      </c>
      <c r="K189" s="45">
        <v>50</v>
      </c>
      <c r="L189" s="80">
        <f t="shared" si="18"/>
        <v>400</v>
      </c>
      <c r="M189" s="74"/>
    </row>
    <row r="190" spans="1:13" s="9" customFormat="1" ht="19.5" customHeight="1">
      <c r="A190" s="99"/>
      <c r="B190" s="126" t="s">
        <v>20</v>
      </c>
      <c r="C190" s="101" t="s">
        <v>136</v>
      </c>
      <c r="D190" s="102">
        <v>1000</v>
      </c>
      <c r="E190" s="127" t="s">
        <v>72</v>
      </c>
      <c r="F190" s="128">
        <v>10</v>
      </c>
      <c r="G190" s="129">
        <v>2.9</v>
      </c>
      <c r="H190" s="129"/>
      <c r="I190" s="130">
        <f>F190*G190</f>
        <v>29</v>
      </c>
      <c r="J190" s="104" t="s">
        <v>59</v>
      </c>
      <c r="K190" s="128">
        <v>108</v>
      </c>
      <c r="L190" s="117">
        <f t="shared" si="18"/>
        <v>3132</v>
      </c>
      <c r="M190" s="120" t="s">
        <v>131</v>
      </c>
    </row>
    <row r="191" spans="1:13" s="3" customFormat="1" ht="19.5" customHeight="1">
      <c r="A191" s="35"/>
      <c r="B191" s="48" t="s">
        <v>20</v>
      </c>
      <c r="C191" s="30" t="s">
        <v>136</v>
      </c>
      <c r="D191" s="42">
        <v>1000</v>
      </c>
      <c r="E191" s="44" t="s">
        <v>52</v>
      </c>
      <c r="F191" s="33">
        <v>13</v>
      </c>
      <c r="G191" s="34">
        <f>(0.6+0.125*H191)</f>
        <v>0.7</v>
      </c>
      <c r="H191" s="35">
        <v>0.8</v>
      </c>
      <c r="I191" s="77">
        <f>F191*G191*H191</f>
        <v>7.28</v>
      </c>
      <c r="J191" s="33" t="s">
        <v>53</v>
      </c>
      <c r="K191" s="54">
        <v>230</v>
      </c>
      <c r="L191" s="73">
        <f t="shared" si="18"/>
        <v>1674.4</v>
      </c>
      <c r="M191" s="114"/>
    </row>
    <row r="192" spans="1:13" s="3" customFormat="1" ht="19.5" customHeight="1">
      <c r="A192" s="35"/>
      <c r="B192" s="41" t="s">
        <v>20</v>
      </c>
      <c r="C192" s="30" t="s">
        <v>134</v>
      </c>
      <c r="D192" s="42">
        <v>8500</v>
      </c>
      <c r="E192" s="44" t="s">
        <v>137</v>
      </c>
      <c r="F192" s="33"/>
      <c r="G192" s="34"/>
      <c r="H192" s="35"/>
      <c r="I192" s="77">
        <v>2</v>
      </c>
      <c r="J192" s="33" t="s">
        <v>68</v>
      </c>
      <c r="K192" s="33">
        <v>173</v>
      </c>
      <c r="L192" s="73">
        <f t="shared" si="18"/>
        <v>346</v>
      </c>
      <c r="M192" s="114"/>
    </row>
    <row r="193" spans="1:13" s="3" customFormat="1" ht="19.5" customHeight="1">
      <c r="A193" s="35"/>
      <c r="B193" s="48" t="s">
        <v>20</v>
      </c>
      <c r="C193" s="30" t="s">
        <v>130</v>
      </c>
      <c r="D193" s="42">
        <v>10000</v>
      </c>
      <c r="E193" s="49" t="s">
        <v>65</v>
      </c>
      <c r="F193" s="33">
        <v>6</v>
      </c>
      <c r="G193" s="34">
        <v>5</v>
      </c>
      <c r="H193" s="35">
        <v>1</v>
      </c>
      <c r="I193" s="72">
        <f>H193*G193*F193</f>
        <v>30</v>
      </c>
      <c r="J193" s="33" t="s">
        <v>53</v>
      </c>
      <c r="K193" s="33">
        <v>58</v>
      </c>
      <c r="L193" s="73">
        <f t="shared" si="18"/>
        <v>1740</v>
      </c>
      <c r="M193" s="114"/>
    </row>
    <row r="194" spans="1:13" s="3" customFormat="1" ht="19.5" customHeight="1">
      <c r="A194" s="35"/>
      <c r="B194" s="48" t="s">
        <v>20</v>
      </c>
      <c r="C194" s="30" t="s">
        <v>130</v>
      </c>
      <c r="D194" s="42">
        <v>9500</v>
      </c>
      <c r="E194" s="49" t="s">
        <v>64</v>
      </c>
      <c r="F194" s="33">
        <v>10</v>
      </c>
      <c r="G194" s="34">
        <v>6</v>
      </c>
      <c r="H194" s="35">
        <v>1</v>
      </c>
      <c r="I194" s="77">
        <f>F194*G194*H194</f>
        <v>60</v>
      </c>
      <c r="J194" s="33" t="s">
        <v>53</v>
      </c>
      <c r="K194" s="33">
        <v>23</v>
      </c>
      <c r="L194" s="73">
        <f t="shared" si="18"/>
        <v>1380</v>
      </c>
      <c r="M194" s="114"/>
    </row>
    <row r="195" spans="1:13" s="4" customFormat="1" ht="19.5" customHeight="1">
      <c r="A195" s="36"/>
      <c r="B195" s="37" t="s">
        <v>50</v>
      </c>
      <c r="C195" s="37"/>
      <c r="D195" s="38"/>
      <c r="E195" s="37"/>
      <c r="F195" s="39"/>
      <c r="G195" s="40"/>
      <c r="H195" s="36"/>
      <c r="I195" s="75"/>
      <c r="J195" s="39"/>
      <c r="K195" s="39"/>
      <c r="L195" s="75">
        <f>SUM(L163:L194)</f>
        <v>158913.1275</v>
      </c>
      <c r="M195" s="76"/>
    </row>
    <row r="196" spans="1:13" s="3" customFormat="1" ht="19.5" customHeight="1">
      <c r="A196" s="28"/>
      <c r="B196" s="41" t="s">
        <v>21</v>
      </c>
      <c r="C196" s="30" t="s">
        <v>138</v>
      </c>
      <c r="D196" s="42">
        <v>3800</v>
      </c>
      <c r="E196" s="43" t="s">
        <v>70</v>
      </c>
      <c r="F196" s="33">
        <v>10.5</v>
      </c>
      <c r="G196" s="34">
        <f aca="true" t="shared" si="20" ref="G196:G201">(0.6+0.15*H196)</f>
        <v>1.125</v>
      </c>
      <c r="H196" s="35">
        <v>3.5</v>
      </c>
      <c r="I196" s="77">
        <f>F196*G196*H196</f>
        <v>41.34375</v>
      </c>
      <c r="J196" s="33" t="s">
        <v>53</v>
      </c>
      <c r="K196" s="33">
        <v>184</v>
      </c>
      <c r="L196" s="73">
        <f>I196*K196</f>
        <v>7607.25</v>
      </c>
      <c r="M196" s="72"/>
    </row>
    <row r="197" spans="1:13" s="3" customFormat="1" ht="19.5" customHeight="1">
      <c r="A197" s="28"/>
      <c r="B197" s="41" t="s">
        <v>21</v>
      </c>
      <c r="C197" s="30" t="s">
        <v>138</v>
      </c>
      <c r="D197" s="42">
        <v>3800</v>
      </c>
      <c r="E197" s="49" t="s">
        <v>82</v>
      </c>
      <c r="F197" s="50">
        <v>1.5</v>
      </c>
      <c r="G197" s="34">
        <v>0.5</v>
      </c>
      <c r="H197" s="51">
        <v>0.9</v>
      </c>
      <c r="I197" s="89">
        <v>3</v>
      </c>
      <c r="J197" s="33" t="s">
        <v>49</v>
      </c>
      <c r="K197" s="33">
        <v>240</v>
      </c>
      <c r="L197" s="73">
        <f>I197*K197</f>
        <v>720</v>
      </c>
      <c r="M197" s="72" t="s">
        <v>139</v>
      </c>
    </row>
    <row r="198" spans="1:13" s="3" customFormat="1" ht="19.5" customHeight="1">
      <c r="A198" s="28"/>
      <c r="B198" s="41" t="s">
        <v>21</v>
      </c>
      <c r="C198" s="30" t="s">
        <v>138</v>
      </c>
      <c r="D198" s="42">
        <v>3800</v>
      </c>
      <c r="E198" s="44" t="s">
        <v>55</v>
      </c>
      <c r="F198" s="33">
        <v>11</v>
      </c>
      <c r="G198" s="34">
        <v>2</v>
      </c>
      <c r="H198" s="35">
        <v>2</v>
      </c>
      <c r="I198" s="77">
        <f>F198*G198*H198</f>
        <v>44</v>
      </c>
      <c r="J198" s="33" t="s">
        <v>53</v>
      </c>
      <c r="K198" s="33">
        <v>21</v>
      </c>
      <c r="L198" s="73">
        <f>I198*K198</f>
        <v>924</v>
      </c>
      <c r="M198" s="72"/>
    </row>
    <row r="199" spans="1:13" s="4" customFormat="1" ht="19.5" customHeight="1">
      <c r="A199" s="36"/>
      <c r="B199" s="37" t="s">
        <v>50</v>
      </c>
      <c r="C199" s="37"/>
      <c r="D199" s="38"/>
      <c r="E199" s="37"/>
      <c r="F199" s="39"/>
      <c r="G199" s="40"/>
      <c r="H199" s="36"/>
      <c r="I199" s="75"/>
      <c r="J199" s="39"/>
      <c r="K199" s="39"/>
      <c r="L199" s="75">
        <f>SUM(L196:L198)</f>
        <v>9251.25</v>
      </c>
      <c r="M199" s="76"/>
    </row>
    <row r="200" spans="1:13" s="3" customFormat="1" ht="19.5" customHeight="1">
      <c r="A200" s="28"/>
      <c r="B200" s="48" t="s">
        <v>22</v>
      </c>
      <c r="C200" s="30" t="s">
        <v>140</v>
      </c>
      <c r="D200" s="42">
        <v>2300</v>
      </c>
      <c r="E200" s="43" t="s">
        <v>70</v>
      </c>
      <c r="F200" s="33">
        <v>11</v>
      </c>
      <c r="G200" s="34">
        <f t="shared" si="20"/>
        <v>0.825</v>
      </c>
      <c r="H200" s="35">
        <v>1.5</v>
      </c>
      <c r="I200" s="77">
        <f>F200*G200*H200</f>
        <v>13.612499999999999</v>
      </c>
      <c r="J200" s="33" t="s">
        <v>53</v>
      </c>
      <c r="K200" s="33">
        <v>184</v>
      </c>
      <c r="L200" s="73">
        <f>I200*K200</f>
        <v>2504.7</v>
      </c>
      <c r="M200" s="74"/>
    </row>
    <row r="201" spans="1:13" s="3" customFormat="1" ht="19.5" customHeight="1">
      <c r="A201" s="28"/>
      <c r="B201" s="48" t="s">
        <v>22</v>
      </c>
      <c r="C201" s="30" t="s">
        <v>140</v>
      </c>
      <c r="D201" s="42">
        <v>2300</v>
      </c>
      <c r="E201" s="43" t="s">
        <v>70</v>
      </c>
      <c r="F201" s="33">
        <v>12</v>
      </c>
      <c r="G201" s="34">
        <f t="shared" si="20"/>
        <v>1.035</v>
      </c>
      <c r="H201" s="35">
        <v>2.9</v>
      </c>
      <c r="I201" s="77">
        <f>F201*G201*H201</f>
        <v>36.017999999999994</v>
      </c>
      <c r="J201" s="33" t="s">
        <v>53</v>
      </c>
      <c r="K201" s="33">
        <v>184</v>
      </c>
      <c r="L201" s="73">
        <f>I201*K201</f>
        <v>6627.311999999999</v>
      </c>
      <c r="M201" s="74"/>
    </row>
    <row r="202" spans="1:13" s="4" customFormat="1" ht="19.5" customHeight="1">
      <c r="A202" s="36"/>
      <c r="B202" s="37" t="s">
        <v>50</v>
      </c>
      <c r="C202" s="37"/>
      <c r="D202" s="38"/>
      <c r="E202" s="37"/>
      <c r="F202" s="39"/>
      <c r="G202" s="40"/>
      <c r="H202" s="36"/>
      <c r="I202" s="75"/>
      <c r="J202" s="39"/>
      <c r="K202" s="39"/>
      <c r="L202" s="75">
        <f>SUM(L200:L201)</f>
        <v>9132.011999999999</v>
      </c>
      <c r="M202" s="76"/>
    </row>
    <row r="203" spans="1:13" s="3" customFormat="1" ht="19.5" customHeight="1">
      <c r="A203" s="28"/>
      <c r="B203" s="131" t="s">
        <v>23</v>
      </c>
      <c r="C203" s="30" t="s">
        <v>141</v>
      </c>
      <c r="D203" s="42">
        <v>3400</v>
      </c>
      <c r="E203" s="43" t="s">
        <v>70</v>
      </c>
      <c r="F203" s="33">
        <v>8</v>
      </c>
      <c r="G203" s="34">
        <f>(0.6+0.15*H203)</f>
        <v>1.275</v>
      </c>
      <c r="H203" s="35">
        <v>4.5</v>
      </c>
      <c r="I203" s="77">
        <f>F203*G203*H203</f>
        <v>45.9</v>
      </c>
      <c r="J203" s="33" t="s">
        <v>53</v>
      </c>
      <c r="K203" s="33">
        <v>160</v>
      </c>
      <c r="L203" s="73">
        <f aca="true" t="shared" si="21" ref="L203:L209">I203*K203</f>
        <v>7344</v>
      </c>
      <c r="M203" s="74"/>
    </row>
    <row r="204" spans="1:13" s="3" customFormat="1" ht="19.5" customHeight="1">
      <c r="A204" s="28"/>
      <c r="B204" s="131" t="s">
        <v>23</v>
      </c>
      <c r="C204" s="30" t="s">
        <v>141</v>
      </c>
      <c r="D204" s="42">
        <v>3400</v>
      </c>
      <c r="E204" s="43" t="s">
        <v>70</v>
      </c>
      <c r="F204" s="33">
        <v>8</v>
      </c>
      <c r="G204" s="34">
        <f>(0.6+0.15*H204)</f>
        <v>0.8999999999999999</v>
      </c>
      <c r="H204" s="35">
        <v>2</v>
      </c>
      <c r="I204" s="77">
        <f>F204*G204*H204</f>
        <v>14.399999999999999</v>
      </c>
      <c r="J204" s="33" t="s">
        <v>53</v>
      </c>
      <c r="K204" s="33">
        <v>160</v>
      </c>
      <c r="L204" s="73">
        <f t="shared" si="21"/>
        <v>2304</v>
      </c>
      <c r="M204" s="74"/>
    </row>
    <row r="205" spans="1:13" s="3" customFormat="1" ht="19.5" customHeight="1">
      <c r="A205" s="28"/>
      <c r="B205" s="131" t="s">
        <v>23</v>
      </c>
      <c r="C205" s="30" t="s">
        <v>141</v>
      </c>
      <c r="D205" s="42">
        <v>3400</v>
      </c>
      <c r="E205" s="49" t="s">
        <v>82</v>
      </c>
      <c r="F205" s="50">
        <v>1.5</v>
      </c>
      <c r="G205" s="34">
        <v>0.5</v>
      </c>
      <c r="H205" s="51">
        <v>0.9</v>
      </c>
      <c r="I205" s="89">
        <v>3</v>
      </c>
      <c r="J205" s="33" t="s">
        <v>49</v>
      </c>
      <c r="K205" s="33">
        <v>240</v>
      </c>
      <c r="L205" s="73">
        <f t="shared" si="21"/>
        <v>720</v>
      </c>
      <c r="M205" s="74"/>
    </row>
    <row r="206" spans="1:13" s="3" customFormat="1" ht="19.5" customHeight="1">
      <c r="A206" s="28"/>
      <c r="B206" s="131" t="s">
        <v>23</v>
      </c>
      <c r="C206" s="30" t="s">
        <v>141</v>
      </c>
      <c r="D206" s="42">
        <v>3400</v>
      </c>
      <c r="E206" s="49" t="s">
        <v>55</v>
      </c>
      <c r="F206" s="33">
        <v>6</v>
      </c>
      <c r="G206" s="34">
        <v>2</v>
      </c>
      <c r="H206" s="35">
        <v>1.5</v>
      </c>
      <c r="I206" s="77">
        <f>F206*G206*H206</f>
        <v>18</v>
      </c>
      <c r="J206" s="33" t="s">
        <v>53</v>
      </c>
      <c r="K206" s="33">
        <v>20</v>
      </c>
      <c r="L206" s="73">
        <f t="shared" si="21"/>
        <v>360</v>
      </c>
      <c r="M206" s="74"/>
    </row>
    <row r="207" spans="1:13" s="3" customFormat="1" ht="19.5" customHeight="1">
      <c r="A207" s="28"/>
      <c r="B207" s="41" t="s">
        <v>23</v>
      </c>
      <c r="C207" s="30" t="s">
        <v>142</v>
      </c>
      <c r="D207" s="42">
        <v>1000</v>
      </c>
      <c r="E207" s="43" t="s">
        <v>65</v>
      </c>
      <c r="F207" s="33">
        <v>5</v>
      </c>
      <c r="G207" s="34">
        <v>4</v>
      </c>
      <c r="H207" s="35">
        <v>0.6</v>
      </c>
      <c r="I207" s="77">
        <f>F207*G207*H207</f>
        <v>12</v>
      </c>
      <c r="J207" s="33" t="s">
        <v>53</v>
      </c>
      <c r="K207" s="33">
        <v>58</v>
      </c>
      <c r="L207" s="73">
        <f t="shared" si="21"/>
        <v>696</v>
      </c>
      <c r="M207" s="74"/>
    </row>
    <row r="208" spans="1:13" s="3" customFormat="1" ht="19.5" customHeight="1">
      <c r="A208" s="28"/>
      <c r="B208" s="48" t="s">
        <v>23</v>
      </c>
      <c r="C208" s="30" t="s">
        <v>143</v>
      </c>
      <c r="D208" s="42">
        <v>6000</v>
      </c>
      <c r="E208" s="52" t="s">
        <v>64</v>
      </c>
      <c r="F208" s="33">
        <v>10</v>
      </c>
      <c r="G208" s="34">
        <v>2</v>
      </c>
      <c r="H208" s="35">
        <v>1</v>
      </c>
      <c r="I208" s="77">
        <f>F208*G208*H208</f>
        <v>20</v>
      </c>
      <c r="J208" s="33" t="s">
        <v>53</v>
      </c>
      <c r="K208" s="33">
        <v>23</v>
      </c>
      <c r="L208" s="73">
        <f t="shared" si="21"/>
        <v>460</v>
      </c>
      <c r="M208" s="74"/>
    </row>
    <row r="209" spans="1:13" s="3" customFormat="1" ht="19.5" customHeight="1">
      <c r="A209" s="28"/>
      <c r="B209" s="48" t="s">
        <v>23</v>
      </c>
      <c r="C209" s="30" t="s">
        <v>143</v>
      </c>
      <c r="D209" s="42">
        <v>6000</v>
      </c>
      <c r="E209" s="43" t="s">
        <v>144</v>
      </c>
      <c r="F209" s="33">
        <v>6</v>
      </c>
      <c r="G209" s="34">
        <v>2</v>
      </c>
      <c r="H209" s="35">
        <v>1.5</v>
      </c>
      <c r="I209" s="77">
        <f>F209*G209*H209</f>
        <v>18</v>
      </c>
      <c r="J209" s="33" t="s">
        <v>53</v>
      </c>
      <c r="K209" s="33">
        <v>50</v>
      </c>
      <c r="L209" s="73">
        <f t="shared" si="21"/>
        <v>900</v>
      </c>
      <c r="M209" s="74"/>
    </row>
    <row r="210" spans="1:13" s="4" customFormat="1" ht="19.5" customHeight="1">
      <c r="A210" s="36"/>
      <c r="B210" s="37" t="s">
        <v>50</v>
      </c>
      <c r="C210" s="37"/>
      <c r="D210" s="38"/>
      <c r="E210" s="37"/>
      <c r="F210" s="39"/>
      <c r="G210" s="40"/>
      <c r="H210" s="36"/>
      <c r="I210" s="75"/>
      <c r="J210" s="39"/>
      <c r="K210" s="39"/>
      <c r="L210" s="75">
        <f>SUM(L203:L209)</f>
        <v>12784</v>
      </c>
      <c r="M210" s="76"/>
    </row>
    <row r="211" spans="1:13" s="3" customFormat="1" ht="19.5" customHeight="1">
      <c r="A211" s="28"/>
      <c r="B211" s="41" t="s">
        <v>24</v>
      </c>
      <c r="C211" s="30" t="s">
        <v>145</v>
      </c>
      <c r="D211" s="42">
        <v>120</v>
      </c>
      <c r="E211" s="43" t="s">
        <v>146</v>
      </c>
      <c r="F211" s="33">
        <v>10</v>
      </c>
      <c r="G211" s="34">
        <v>0.5</v>
      </c>
      <c r="H211" s="35">
        <v>0.5</v>
      </c>
      <c r="I211" s="77">
        <f aca="true" t="shared" si="22" ref="I211:I216">F211*G211*H211</f>
        <v>2.5</v>
      </c>
      <c r="J211" s="33" t="s">
        <v>53</v>
      </c>
      <c r="K211" s="33">
        <v>380</v>
      </c>
      <c r="L211" s="73">
        <f aca="true" t="shared" si="23" ref="L211:L229">I211*K211</f>
        <v>950</v>
      </c>
      <c r="M211" s="74"/>
    </row>
    <row r="212" spans="1:13" s="3" customFormat="1" ht="19.5" customHeight="1">
      <c r="A212" s="28"/>
      <c r="B212" s="41" t="s">
        <v>24</v>
      </c>
      <c r="C212" s="30" t="s">
        <v>145</v>
      </c>
      <c r="D212" s="42">
        <v>120</v>
      </c>
      <c r="E212" s="43" t="s">
        <v>146</v>
      </c>
      <c r="F212" s="33">
        <v>10</v>
      </c>
      <c r="G212" s="34">
        <v>4</v>
      </c>
      <c r="H212" s="35">
        <v>0.6</v>
      </c>
      <c r="I212" s="77">
        <f t="shared" si="22"/>
        <v>24</v>
      </c>
      <c r="J212" s="33" t="s">
        <v>53</v>
      </c>
      <c r="K212" s="33">
        <v>380</v>
      </c>
      <c r="L212" s="73">
        <f t="shared" si="23"/>
        <v>9120</v>
      </c>
      <c r="M212" s="74"/>
    </row>
    <row r="213" spans="1:13" s="3" customFormat="1" ht="19.5" customHeight="1">
      <c r="A213" s="28"/>
      <c r="B213" s="41" t="s">
        <v>24</v>
      </c>
      <c r="C213" s="30" t="s">
        <v>145</v>
      </c>
      <c r="D213" s="42">
        <v>120</v>
      </c>
      <c r="E213" s="43" t="s">
        <v>146</v>
      </c>
      <c r="F213" s="33">
        <v>10</v>
      </c>
      <c r="G213" s="34">
        <v>0.5</v>
      </c>
      <c r="H213" s="35">
        <v>0.5</v>
      </c>
      <c r="I213" s="77">
        <f t="shared" si="22"/>
        <v>2.5</v>
      </c>
      <c r="J213" s="33" t="s">
        <v>53</v>
      </c>
      <c r="K213" s="33">
        <v>380</v>
      </c>
      <c r="L213" s="73">
        <f t="shared" si="23"/>
        <v>950</v>
      </c>
      <c r="M213" s="74"/>
    </row>
    <row r="214" spans="1:13" s="3" customFormat="1" ht="19.5" customHeight="1">
      <c r="A214" s="28"/>
      <c r="B214" s="41" t="s">
        <v>24</v>
      </c>
      <c r="C214" s="30" t="s">
        <v>145</v>
      </c>
      <c r="D214" s="42">
        <v>120</v>
      </c>
      <c r="E214" s="43" t="s">
        <v>146</v>
      </c>
      <c r="F214" s="33">
        <v>4</v>
      </c>
      <c r="G214" s="34">
        <v>5</v>
      </c>
      <c r="H214" s="35">
        <v>0.4</v>
      </c>
      <c r="I214" s="77">
        <f t="shared" si="22"/>
        <v>8</v>
      </c>
      <c r="J214" s="33" t="s">
        <v>53</v>
      </c>
      <c r="K214" s="33">
        <v>380</v>
      </c>
      <c r="L214" s="73">
        <f t="shared" si="23"/>
        <v>3040</v>
      </c>
      <c r="M214" s="74"/>
    </row>
    <row r="215" spans="1:13" s="3" customFormat="1" ht="19.5" customHeight="1">
      <c r="A215" s="28"/>
      <c r="B215" s="41" t="s">
        <v>24</v>
      </c>
      <c r="C215" s="30" t="s">
        <v>145</v>
      </c>
      <c r="D215" s="42">
        <v>120</v>
      </c>
      <c r="E215" s="43" t="s">
        <v>146</v>
      </c>
      <c r="F215" s="33">
        <v>3</v>
      </c>
      <c r="G215" s="34">
        <v>1</v>
      </c>
      <c r="H215" s="35">
        <v>0.4</v>
      </c>
      <c r="I215" s="77">
        <f t="shared" si="22"/>
        <v>1.2000000000000002</v>
      </c>
      <c r="J215" s="33" t="s">
        <v>53</v>
      </c>
      <c r="K215" s="33">
        <v>380</v>
      </c>
      <c r="L215" s="73">
        <f t="shared" si="23"/>
        <v>456.00000000000006</v>
      </c>
      <c r="M215" s="74"/>
    </row>
    <row r="216" spans="1:13" s="3" customFormat="1" ht="19.5" customHeight="1">
      <c r="A216" s="28"/>
      <c r="B216" s="41" t="s">
        <v>24</v>
      </c>
      <c r="C216" s="30" t="s">
        <v>145</v>
      </c>
      <c r="D216" s="42">
        <v>3800</v>
      </c>
      <c r="E216" s="44" t="s">
        <v>70</v>
      </c>
      <c r="F216" s="33">
        <v>5</v>
      </c>
      <c r="G216" s="34">
        <f aca="true" t="shared" si="24" ref="G216:G221">(0.6+0.15*H216)</f>
        <v>1.0499999999999998</v>
      </c>
      <c r="H216" s="35">
        <v>3</v>
      </c>
      <c r="I216" s="77">
        <f t="shared" si="22"/>
        <v>15.749999999999996</v>
      </c>
      <c r="J216" s="33" t="s">
        <v>53</v>
      </c>
      <c r="K216" s="33">
        <v>184</v>
      </c>
      <c r="L216" s="73">
        <f t="shared" si="23"/>
        <v>2897.9999999999995</v>
      </c>
      <c r="M216" s="74"/>
    </row>
    <row r="217" spans="1:13" s="3" customFormat="1" ht="19.5" customHeight="1">
      <c r="A217" s="28"/>
      <c r="B217" s="41" t="s">
        <v>24</v>
      </c>
      <c r="C217" s="30" t="s">
        <v>145</v>
      </c>
      <c r="D217" s="42">
        <v>3800</v>
      </c>
      <c r="E217" s="44" t="s">
        <v>135</v>
      </c>
      <c r="F217" s="33">
        <v>3</v>
      </c>
      <c r="G217" s="34">
        <v>1</v>
      </c>
      <c r="H217" s="35"/>
      <c r="I217" s="77">
        <f>F217</f>
        <v>3</v>
      </c>
      <c r="J217" s="33" t="s">
        <v>57</v>
      </c>
      <c r="K217" s="33">
        <v>1000</v>
      </c>
      <c r="L217" s="73">
        <f t="shared" si="23"/>
        <v>3000</v>
      </c>
      <c r="M217" s="74"/>
    </row>
    <row r="218" spans="1:13" s="3" customFormat="1" ht="19.5" customHeight="1">
      <c r="A218" s="28"/>
      <c r="B218" s="41" t="s">
        <v>24</v>
      </c>
      <c r="C218" s="30" t="s">
        <v>145</v>
      </c>
      <c r="D218" s="42">
        <v>3800</v>
      </c>
      <c r="E218" s="49" t="s">
        <v>82</v>
      </c>
      <c r="F218" s="50">
        <v>1.5</v>
      </c>
      <c r="G218" s="34">
        <v>0.5</v>
      </c>
      <c r="H218" s="51">
        <v>0.9</v>
      </c>
      <c r="I218" s="89">
        <v>1</v>
      </c>
      <c r="J218" s="33" t="s">
        <v>49</v>
      </c>
      <c r="K218" s="33">
        <v>240</v>
      </c>
      <c r="L218" s="73">
        <f t="shared" si="23"/>
        <v>240</v>
      </c>
      <c r="M218" s="74"/>
    </row>
    <row r="219" spans="1:13" s="3" customFormat="1" ht="19.5" customHeight="1">
      <c r="A219" s="28"/>
      <c r="B219" s="41" t="s">
        <v>24</v>
      </c>
      <c r="C219" s="30" t="s">
        <v>145</v>
      </c>
      <c r="D219" s="42">
        <v>3900</v>
      </c>
      <c r="E219" s="44" t="s">
        <v>70</v>
      </c>
      <c r="F219" s="33">
        <v>11</v>
      </c>
      <c r="G219" s="34">
        <f t="shared" si="24"/>
        <v>1.2</v>
      </c>
      <c r="H219" s="35">
        <v>4</v>
      </c>
      <c r="I219" s="77">
        <f aca="true" t="shared" si="25" ref="I219:I224">F219*G219*H219</f>
        <v>52.8</v>
      </c>
      <c r="J219" s="33" t="s">
        <v>53</v>
      </c>
      <c r="K219" s="33">
        <v>184</v>
      </c>
      <c r="L219" s="73">
        <f t="shared" si="23"/>
        <v>9715.199999999999</v>
      </c>
      <c r="M219" s="74"/>
    </row>
    <row r="220" spans="1:13" s="3" customFormat="1" ht="19.5" customHeight="1">
      <c r="A220" s="28"/>
      <c r="B220" s="41" t="s">
        <v>24</v>
      </c>
      <c r="C220" s="30" t="s">
        <v>145</v>
      </c>
      <c r="D220" s="42">
        <v>3900</v>
      </c>
      <c r="E220" s="49" t="s">
        <v>82</v>
      </c>
      <c r="F220" s="50">
        <v>1.5</v>
      </c>
      <c r="G220" s="34">
        <v>0.5</v>
      </c>
      <c r="H220" s="51">
        <v>0.9</v>
      </c>
      <c r="I220" s="89">
        <v>2</v>
      </c>
      <c r="J220" s="33" t="s">
        <v>49</v>
      </c>
      <c r="K220" s="33">
        <v>240</v>
      </c>
      <c r="L220" s="73">
        <f t="shared" si="23"/>
        <v>480</v>
      </c>
      <c r="M220" s="74"/>
    </row>
    <row r="221" spans="1:13" s="3" customFormat="1" ht="19.5" customHeight="1">
      <c r="A221" s="28"/>
      <c r="B221" s="41" t="s">
        <v>24</v>
      </c>
      <c r="C221" s="30" t="s">
        <v>145</v>
      </c>
      <c r="D221" s="42">
        <v>4400</v>
      </c>
      <c r="E221" s="44" t="s">
        <v>70</v>
      </c>
      <c r="F221" s="33">
        <v>9</v>
      </c>
      <c r="G221" s="34">
        <f t="shared" si="24"/>
        <v>1.125</v>
      </c>
      <c r="H221" s="35">
        <v>3.5</v>
      </c>
      <c r="I221" s="77">
        <f t="shared" si="25"/>
        <v>35.4375</v>
      </c>
      <c r="J221" s="33" t="s">
        <v>53</v>
      </c>
      <c r="K221" s="33">
        <v>184</v>
      </c>
      <c r="L221" s="73">
        <f t="shared" si="23"/>
        <v>6520.5</v>
      </c>
      <c r="M221" s="74"/>
    </row>
    <row r="222" spans="1:13" s="3" customFormat="1" ht="19.5" customHeight="1">
      <c r="A222" s="28"/>
      <c r="B222" s="41" t="s">
        <v>24</v>
      </c>
      <c r="C222" s="30" t="s">
        <v>145</v>
      </c>
      <c r="D222" s="42">
        <v>4400</v>
      </c>
      <c r="E222" s="49" t="s">
        <v>82</v>
      </c>
      <c r="F222" s="50">
        <v>1.5</v>
      </c>
      <c r="G222" s="34">
        <v>0.5</v>
      </c>
      <c r="H222" s="51">
        <v>0.9</v>
      </c>
      <c r="I222" s="89">
        <v>2</v>
      </c>
      <c r="J222" s="33" t="s">
        <v>49</v>
      </c>
      <c r="K222" s="33">
        <v>240</v>
      </c>
      <c r="L222" s="73">
        <f t="shared" si="23"/>
        <v>480</v>
      </c>
      <c r="M222" s="74"/>
    </row>
    <row r="223" spans="1:13" s="3" customFormat="1" ht="19.5" customHeight="1">
      <c r="A223" s="28"/>
      <c r="B223" s="41" t="s">
        <v>24</v>
      </c>
      <c r="C223" s="30" t="s">
        <v>145</v>
      </c>
      <c r="D223" s="42">
        <v>4500</v>
      </c>
      <c r="E223" s="44" t="s">
        <v>70</v>
      </c>
      <c r="F223" s="33">
        <v>2.6</v>
      </c>
      <c r="G223" s="34">
        <f>(0.6+0.15*H223)</f>
        <v>0.8999999999999999</v>
      </c>
      <c r="H223" s="35">
        <v>2</v>
      </c>
      <c r="I223" s="77">
        <f t="shared" si="25"/>
        <v>4.68</v>
      </c>
      <c r="J223" s="33" t="s">
        <v>53</v>
      </c>
      <c r="K223" s="33">
        <v>184</v>
      </c>
      <c r="L223" s="73">
        <f t="shared" si="23"/>
        <v>861.1199999999999</v>
      </c>
      <c r="M223" s="74"/>
    </row>
    <row r="224" spans="1:13" s="3" customFormat="1" ht="19.5" customHeight="1">
      <c r="A224" s="28"/>
      <c r="B224" s="41" t="s">
        <v>24</v>
      </c>
      <c r="C224" s="30" t="s">
        <v>145</v>
      </c>
      <c r="D224" s="42">
        <v>4500</v>
      </c>
      <c r="E224" s="44" t="s">
        <v>70</v>
      </c>
      <c r="F224" s="33">
        <v>2.6</v>
      </c>
      <c r="G224" s="34">
        <f>(0.6+0.15*H224)</f>
        <v>0.825</v>
      </c>
      <c r="H224" s="35">
        <v>1.5</v>
      </c>
      <c r="I224" s="77">
        <f t="shared" si="25"/>
        <v>3.2175000000000002</v>
      </c>
      <c r="J224" s="33" t="s">
        <v>53</v>
      </c>
      <c r="K224" s="33">
        <v>184</v>
      </c>
      <c r="L224" s="73">
        <f t="shared" si="23"/>
        <v>592.0200000000001</v>
      </c>
      <c r="M224" s="74"/>
    </row>
    <row r="225" spans="1:13" s="3" customFormat="1" ht="19.5" customHeight="1">
      <c r="A225" s="28"/>
      <c r="B225" s="41" t="s">
        <v>24</v>
      </c>
      <c r="C225" s="30" t="s">
        <v>145</v>
      </c>
      <c r="D225" s="42">
        <v>4500</v>
      </c>
      <c r="E225" s="44" t="s">
        <v>83</v>
      </c>
      <c r="F225" s="33">
        <v>1</v>
      </c>
      <c r="G225" s="34">
        <v>1</v>
      </c>
      <c r="H225" s="35"/>
      <c r="I225" s="77">
        <f>F225</f>
        <v>1</v>
      </c>
      <c r="J225" s="33" t="s">
        <v>57</v>
      </c>
      <c r="K225" s="33">
        <v>1000</v>
      </c>
      <c r="L225" s="73">
        <f t="shared" si="23"/>
        <v>1000</v>
      </c>
      <c r="M225" s="74"/>
    </row>
    <row r="226" spans="1:13" s="3" customFormat="1" ht="19.5" customHeight="1">
      <c r="A226" s="28"/>
      <c r="B226" s="48" t="s">
        <v>24</v>
      </c>
      <c r="C226" s="30" t="s">
        <v>147</v>
      </c>
      <c r="D226" s="42">
        <v>1900</v>
      </c>
      <c r="E226" s="43" t="s">
        <v>70</v>
      </c>
      <c r="F226" s="33">
        <v>6</v>
      </c>
      <c r="G226" s="34">
        <f>(0.6+0.15*H226)</f>
        <v>1.2</v>
      </c>
      <c r="H226" s="35">
        <v>4</v>
      </c>
      <c r="I226" s="77">
        <f>F226*G226*H226</f>
        <v>28.799999999999997</v>
      </c>
      <c r="J226" s="33" t="s">
        <v>53</v>
      </c>
      <c r="K226" s="33">
        <v>184</v>
      </c>
      <c r="L226" s="73">
        <f t="shared" si="23"/>
        <v>5299.2</v>
      </c>
      <c r="M226" s="74"/>
    </row>
    <row r="227" spans="1:13" s="3" customFormat="1" ht="19.5" customHeight="1">
      <c r="A227" s="28"/>
      <c r="B227" s="48" t="s">
        <v>24</v>
      </c>
      <c r="C227" s="30" t="s">
        <v>147</v>
      </c>
      <c r="D227" s="42">
        <v>1900</v>
      </c>
      <c r="E227" s="49" t="s">
        <v>82</v>
      </c>
      <c r="F227" s="50">
        <v>1.5</v>
      </c>
      <c r="G227" s="34">
        <v>0.5</v>
      </c>
      <c r="H227" s="51">
        <v>0.9</v>
      </c>
      <c r="I227" s="89">
        <v>2</v>
      </c>
      <c r="J227" s="33" t="s">
        <v>49</v>
      </c>
      <c r="K227" s="33">
        <v>240</v>
      </c>
      <c r="L227" s="73">
        <f t="shared" si="23"/>
        <v>480</v>
      </c>
      <c r="M227" s="74"/>
    </row>
    <row r="228" spans="1:13" s="3" customFormat="1" ht="19.5" customHeight="1">
      <c r="A228" s="28"/>
      <c r="B228" s="48" t="s">
        <v>24</v>
      </c>
      <c r="C228" s="30" t="s">
        <v>147</v>
      </c>
      <c r="D228" s="42">
        <v>1900</v>
      </c>
      <c r="E228" s="43" t="s">
        <v>55</v>
      </c>
      <c r="F228" s="33">
        <v>7</v>
      </c>
      <c r="G228" s="34">
        <v>2</v>
      </c>
      <c r="H228" s="35">
        <v>1.5</v>
      </c>
      <c r="I228" s="77">
        <f>F228*G228*H228</f>
        <v>21</v>
      </c>
      <c r="J228" s="33" t="s">
        <v>53</v>
      </c>
      <c r="K228" s="33">
        <v>21</v>
      </c>
      <c r="L228" s="73">
        <f t="shared" si="23"/>
        <v>441</v>
      </c>
      <c r="M228" s="74"/>
    </row>
    <row r="229" spans="1:13" s="3" customFormat="1" ht="19.5" customHeight="1">
      <c r="A229" s="28"/>
      <c r="B229" s="48" t="s">
        <v>24</v>
      </c>
      <c r="C229" s="30" t="s">
        <v>147</v>
      </c>
      <c r="D229" s="42">
        <v>1900</v>
      </c>
      <c r="E229" s="44" t="s">
        <v>58</v>
      </c>
      <c r="F229" s="33">
        <v>9</v>
      </c>
      <c r="G229" s="34">
        <v>0.6</v>
      </c>
      <c r="H229" s="35"/>
      <c r="I229" s="77">
        <f>F229*G229</f>
        <v>5.3999999999999995</v>
      </c>
      <c r="J229" s="33" t="s">
        <v>59</v>
      </c>
      <c r="K229" s="33">
        <v>21</v>
      </c>
      <c r="L229" s="73">
        <f t="shared" si="23"/>
        <v>113.39999999999999</v>
      </c>
      <c r="M229" s="74"/>
    </row>
    <row r="230" spans="1:13" s="4" customFormat="1" ht="19.5" customHeight="1">
      <c r="A230" s="36"/>
      <c r="B230" s="37" t="s">
        <v>50</v>
      </c>
      <c r="C230" s="37"/>
      <c r="D230" s="38"/>
      <c r="E230" s="37"/>
      <c r="F230" s="39"/>
      <c r="G230" s="40"/>
      <c r="H230" s="36"/>
      <c r="I230" s="75"/>
      <c r="J230" s="39"/>
      <c r="K230" s="39"/>
      <c r="L230" s="75">
        <f>SUM(L211:L229)</f>
        <v>46636.439999999995</v>
      </c>
      <c r="M230" s="76"/>
    </row>
    <row r="231" spans="2:13" s="1" customFormat="1" ht="19.5" customHeight="1">
      <c r="B231" s="10"/>
      <c r="C231" s="11"/>
      <c r="D231" s="12"/>
      <c r="E231" s="13"/>
      <c r="F231" s="13"/>
      <c r="G231" s="14"/>
      <c r="H231" s="14"/>
      <c r="I231" s="13"/>
      <c r="J231" s="13"/>
      <c r="K231" s="13"/>
      <c r="M231" s="15"/>
    </row>
    <row r="232" spans="2:13" s="1" customFormat="1" ht="19.5" customHeight="1">
      <c r="B232" s="10"/>
      <c r="C232" s="11"/>
      <c r="D232" s="12"/>
      <c r="E232" s="13"/>
      <c r="F232" s="13"/>
      <c r="G232" s="14"/>
      <c r="H232" s="14"/>
      <c r="I232" s="13"/>
      <c r="J232" s="13"/>
      <c r="K232" s="13"/>
      <c r="M232" s="15"/>
    </row>
    <row r="233" spans="2:13" s="1" customFormat="1" ht="19.5" customHeight="1">
      <c r="B233" s="10"/>
      <c r="C233" s="11"/>
      <c r="D233" s="12"/>
      <c r="E233" s="13"/>
      <c r="F233" s="13"/>
      <c r="G233" s="14"/>
      <c r="H233" s="14"/>
      <c r="I233" s="13"/>
      <c r="J233" s="13"/>
      <c r="K233" s="13"/>
      <c r="M233" s="15"/>
    </row>
    <row r="234" spans="2:13" s="1" customFormat="1" ht="15" customHeight="1">
      <c r="B234" s="10"/>
      <c r="C234" s="11"/>
      <c r="D234" s="12"/>
      <c r="E234" s="13"/>
      <c r="F234" s="13"/>
      <c r="G234" s="14"/>
      <c r="H234" s="14"/>
      <c r="I234" s="13"/>
      <c r="J234" s="13"/>
      <c r="K234" s="13"/>
      <c r="M234" s="15"/>
    </row>
    <row r="235" spans="2:256" s="1" customFormat="1" ht="14.25">
      <c r="B235" s="10"/>
      <c r="C235" s="11"/>
      <c r="D235" s="12"/>
      <c r="E235" s="13"/>
      <c r="F235" s="13"/>
      <c r="G235" s="14"/>
      <c r="H235" s="14"/>
      <c r="I235" s="13"/>
      <c r="J235" s="13"/>
      <c r="K235" s="13"/>
      <c r="M235" s="1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</row>
    <row r="236" spans="2:256" s="1" customFormat="1" ht="14.25">
      <c r="B236" s="10"/>
      <c r="C236" s="11"/>
      <c r="D236" s="12"/>
      <c r="E236" s="13"/>
      <c r="F236" s="13"/>
      <c r="G236" s="14"/>
      <c r="H236" s="14"/>
      <c r="I236" s="13"/>
      <c r="J236" s="13"/>
      <c r="K236" s="13"/>
      <c r="M236" s="15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</row>
    <row r="237" spans="2:256" s="1" customFormat="1" ht="14.25">
      <c r="B237" s="10"/>
      <c r="C237" s="11"/>
      <c r="D237" s="12"/>
      <c r="E237" s="13"/>
      <c r="F237" s="13"/>
      <c r="G237" s="14"/>
      <c r="H237" s="14"/>
      <c r="I237" s="13"/>
      <c r="J237" s="13"/>
      <c r="K237" s="13"/>
      <c r="M237" s="15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</row>
    <row r="238" spans="2:256" s="1" customFormat="1" ht="14.25">
      <c r="B238" s="10"/>
      <c r="C238" s="11"/>
      <c r="D238" s="12"/>
      <c r="E238" s="13"/>
      <c r="F238" s="13"/>
      <c r="G238" s="14"/>
      <c r="H238" s="14"/>
      <c r="I238" s="13"/>
      <c r="J238" s="13"/>
      <c r="K238" s="13"/>
      <c r="M238" s="15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</row>
    <row r="239" spans="2:256" s="1" customFormat="1" ht="14.25">
      <c r="B239" s="10"/>
      <c r="C239" s="11"/>
      <c r="D239" s="12"/>
      <c r="E239" s="13"/>
      <c r="F239" s="13"/>
      <c r="G239" s="14"/>
      <c r="H239" s="14"/>
      <c r="I239" s="13"/>
      <c r="J239" s="13"/>
      <c r="K239" s="13"/>
      <c r="M239" s="15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</row>
    <row r="240" spans="2:256" s="1" customFormat="1" ht="14.25">
      <c r="B240" s="10"/>
      <c r="C240" s="11"/>
      <c r="D240" s="12"/>
      <c r="E240" s="13"/>
      <c r="F240" s="13"/>
      <c r="G240" s="14"/>
      <c r="H240" s="14"/>
      <c r="I240" s="13"/>
      <c r="J240" s="13"/>
      <c r="K240" s="13"/>
      <c r="M240" s="15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</row>
    <row r="241" spans="2:256" s="1" customFormat="1" ht="14.25">
      <c r="B241" s="10"/>
      <c r="C241" s="11"/>
      <c r="D241" s="12"/>
      <c r="E241" s="13"/>
      <c r="F241" s="13"/>
      <c r="G241" s="14"/>
      <c r="H241" s="14"/>
      <c r="I241" s="13"/>
      <c r="J241" s="13"/>
      <c r="K241" s="13"/>
      <c r="M241" s="15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</row>
    <row r="242" spans="2:256" s="1" customFormat="1" ht="14.25">
      <c r="B242" s="10"/>
      <c r="C242" s="11"/>
      <c r="D242" s="12"/>
      <c r="E242" s="13"/>
      <c r="F242" s="13"/>
      <c r="G242" s="14"/>
      <c r="H242" s="14"/>
      <c r="I242" s="13"/>
      <c r="J242" s="13"/>
      <c r="K242" s="13"/>
      <c r="M242" s="15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</row>
    <row r="243" spans="2:256" s="1" customFormat="1" ht="14.25">
      <c r="B243" s="10"/>
      <c r="C243" s="11"/>
      <c r="D243" s="12"/>
      <c r="E243" s="13"/>
      <c r="F243" s="13"/>
      <c r="G243" s="14"/>
      <c r="H243" s="14"/>
      <c r="I243" s="13"/>
      <c r="J243" s="13"/>
      <c r="K243" s="13"/>
      <c r="M243" s="15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</row>
    <row r="244" spans="2:256" s="1" customFormat="1" ht="14.25">
      <c r="B244" s="10"/>
      <c r="C244" s="11"/>
      <c r="D244" s="12"/>
      <c r="E244" s="13"/>
      <c r="F244" s="13"/>
      <c r="G244" s="14"/>
      <c r="H244" s="14"/>
      <c r="I244" s="13"/>
      <c r="J244" s="13"/>
      <c r="K244" s="13"/>
      <c r="M244" s="15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</row>
    <row r="245" spans="2:256" s="1" customFormat="1" ht="14.25">
      <c r="B245" s="10"/>
      <c r="C245" s="11"/>
      <c r="D245" s="12"/>
      <c r="E245" s="13"/>
      <c r="F245" s="13"/>
      <c r="G245" s="14"/>
      <c r="H245" s="14"/>
      <c r="I245" s="13"/>
      <c r="J245" s="13"/>
      <c r="K245" s="13"/>
      <c r="M245" s="1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</row>
    <row r="246" spans="2:256" s="1" customFormat="1" ht="14.25">
      <c r="B246" s="10"/>
      <c r="C246" s="11"/>
      <c r="D246" s="12"/>
      <c r="E246" s="13"/>
      <c r="F246" s="13"/>
      <c r="G246" s="14"/>
      <c r="H246" s="14"/>
      <c r="I246" s="13"/>
      <c r="J246" s="13"/>
      <c r="K246" s="13"/>
      <c r="M246" s="15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</row>
    <row r="247" spans="2:256" s="1" customFormat="1" ht="14.25">
      <c r="B247" s="10"/>
      <c r="C247" s="11"/>
      <c r="D247" s="12"/>
      <c r="E247" s="13"/>
      <c r="F247" s="13"/>
      <c r="G247" s="14"/>
      <c r="H247" s="14"/>
      <c r="I247" s="13"/>
      <c r="J247" s="13"/>
      <c r="K247" s="13"/>
      <c r="M247" s="15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</row>
    <row r="248" spans="2:256" s="1" customFormat="1" ht="14.25">
      <c r="B248" s="10"/>
      <c r="C248" s="11"/>
      <c r="D248" s="12"/>
      <c r="E248" s="13"/>
      <c r="F248" s="13"/>
      <c r="G248" s="14"/>
      <c r="H248" s="14"/>
      <c r="I248" s="13"/>
      <c r="J248" s="13"/>
      <c r="K248" s="13"/>
      <c r="M248" s="15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</row>
    <row r="249" spans="2:256" s="1" customFormat="1" ht="14.25">
      <c r="B249" s="10"/>
      <c r="C249" s="11"/>
      <c r="D249" s="12"/>
      <c r="E249" s="13"/>
      <c r="F249" s="13"/>
      <c r="G249" s="14"/>
      <c r="H249" s="14"/>
      <c r="I249" s="13"/>
      <c r="J249" s="13"/>
      <c r="K249" s="13"/>
      <c r="M249" s="15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</row>
    <row r="250" spans="2:256" s="1" customFormat="1" ht="14.25">
      <c r="B250" s="10"/>
      <c r="C250" s="11"/>
      <c r="D250" s="12"/>
      <c r="E250" s="13"/>
      <c r="F250" s="13"/>
      <c r="G250" s="14"/>
      <c r="H250" s="14"/>
      <c r="I250" s="13"/>
      <c r="J250" s="13"/>
      <c r="K250" s="13"/>
      <c r="M250" s="15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</row>
    <row r="251" spans="2:256" s="1" customFormat="1" ht="14.25">
      <c r="B251" s="10"/>
      <c r="C251" s="11"/>
      <c r="D251" s="12"/>
      <c r="E251" s="13"/>
      <c r="F251" s="13"/>
      <c r="G251" s="14"/>
      <c r="H251" s="14"/>
      <c r="I251" s="13"/>
      <c r="J251" s="13"/>
      <c r="K251" s="13"/>
      <c r="M251" s="15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</row>
    <row r="252" spans="2:256" s="1" customFormat="1" ht="14.25">
      <c r="B252" s="10"/>
      <c r="C252" s="11"/>
      <c r="D252" s="12"/>
      <c r="E252" s="13"/>
      <c r="F252" s="13"/>
      <c r="G252" s="14"/>
      <c r="H252" s="14"/>
      <c r="I252" s="13"/>
      <c r="J252" s="13"/>
      <c r="K252" s="13"/>
      <c r="M252" s="15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</row>
    <row r="253" spans="2:256" s="1" customFormat="1" ht="14.25">
      <c r="B253" s="10"/>
      <c r="C253" s="11"/>
      <c r="D253" s="12"/>
      <c r="E253" s="13"/>
      <c r="F253" s="13"/>
      <c r="G253" s="14"/>
      <c r="H253" s="14"/>
      <c r="I253" s="13"/>
      <c r="J253" s="13"/>
      <c r="K253" s="13"/>
      <c r="M253" s="15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</row>
    <row r="254" spans="2:256" s="1" customFormat="1" ht="14.25">
      <c r="B254" s="10"/>
      <c r="C254" s="11"/>
      <c r="D254" s="12"/>
      <c r="E254" s="13"/>
      <c r="F254" s="13"/>
      <c r="G254" s="14"/>
      <c r="H254" s="14"/>
      <c r="I254" s="13"/>
      <c r="J254" s="13"/>
      <c r="K254" s="13"/>
      <c r="M254" s="15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</row>
    <row r="255" spans="2:256" s="1" customFormat="1" ht="14.25">
      <c r="B255" s="10"/>
      <c r="C255" s="11"/>
      <c r="D255" s="12"/>
      <c r="E255" s="13"/>
      <c r="F255" s="13"/>
      <c r="G255" s="14"/>
      <c r="H255" s="14"/>
      <c r="I255" s="13"/>
      <c r="J255" s="13"/>
      <c r="K255" s="13"/>
      <c r="M255" s="1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</row>
    <row r="256" spans="2:256" s="1" customFormat="1" ht="14.25">
      <c r="B256" s="10"/>
      <c r="C256" s="11"/>
      <c r="D256" s="12"/>
      <c r="E256" s="13"/>
      <c r="F256" s="13"/>
      <c r="G256" s="14"/>
      <c r="H256" s="14"/>
      <c r="I256" s="13"/>
      <c r="J256" s="13"/>
      <c r="K256" s="13"/>
      <c r="M256" s="15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</row>
    <row r="257" spans="2:256" s="1" customFormat="1" ht="14.25">
      <c r="B257" s="10"/>
      <c r="C257" s="11"/>
      <c r="D257" s="12"/>
      <c r="E257" s="13"/>
      <c r="F257" s="13"/>
      <c r="G257" s="14"/>
      <c r="H257" s="14"/>
      <c r="I257" s="13"/>
      <c r="J257" s="13"/>
      <c r="K257" s="13"/>
      <c r="M257" s="15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</row>
    <row r="258" spans="2:256" s="1" customFormat="1" ht="14.25">
      <c r="B258" s="10"/>
      <c r="C258" s="11"/>
      <c r="D258" s="12"/>
      <c r="E258" s="13"/>
      <c r="F258" s="13"/>
      <c r="G258" s="14"/>
      <c r="H258" s="14"/>
      <c r="I258" s="13"/>
      <c r="J258" s="13"/>
      <c r="K258" s="13"/>
      <c r="M258" s="15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</row>
    <row r="259" spans="2:256" s="1" customFormat="1" ht="14.25">
      <c r="B259" s="10"/>
      <c r="C259" s="11"/>
      <c r="D259" s="12"/>
      <c r="E259" s="13"/>
      <c r="F259" s="13"/>
      <c r="G259" s="14"/>
      <c r="H259" s="14"/>
      <c r="I259" s="13"/>
      <c r="J259" s="13"/>
      <c r="K259" s="13"/>
      <c r="M259" s="15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</row>
    <row r="260" spans="2:256" s="1" customFormat="1" ht="14.25">
      <c r="B260" s="10"/>
      <c r="C260" s="11"/>
      <c r="D260" s="12"/>
      <c r="E260" s="13"/>
      <c r="F260" s="13"/>
      <c r="G260" s="14"/>
      <c r="H260" s="14"/>
      <c r="I260" s="13"/>
      <c r="J260" s="13"/>
      <c r="K260" s="13"/>
      <c r="M260" s="15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</row>
    <row r="261" spans="2:256" s="1" customFormat="1" ht="14.25">
      <c r="B261" s="10"/>
      <c r="C261" s="11"/>
      <c r="D261" s="12"/>
      <c r="E261" s="13"/>
      <c r="F261" s="13"/>
      <c r="G261" s="14"/>
      <c r="H261" s="14"/>
      <c r="I261" s="13"/>
      <c r="J261" s="13"/>
      <c r="K261" s="13"/>
      <c r="M261" s="15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</row>
    <row r="262" spans="2:256" s="1" customFormat="1" ht="14.25">
      <c r="B262" s="10"/>
      <c r="C262" s="11"/>
      <c r="D262" s="12"/>
      <c r="E262" s="13"/>
      <c r="F262" s="13"/>
      <c r="G262" s="14"/>
      <c r="H262" s="14"/>
      <c r="I262" s="13"/>
      <c r="J262" s="13"/>
      <c r="K262" s="13"/>
      <c r="M262" s="15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</row>
    <row r="263" spans="2:256" s="1" customFormat="1" ht="14.25">
      <c r="B263" s="10"/>
      <c r="C263" s="11"/>
      <c r="D263" s="12"/>
      <c r="E263" s="13"/>
      <c r="F263" s="13"/>
      <c r="G263" s="14"/>
      <c r="H263" s="14"/>
      <c r="I263" s="13"/>
      <c r="J263" s="13"/>
      <c r="K263" s="13"/>
      <c r="M263" s="15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</row>
    <row r="264" spans="2:256" s="1" customFormat="1" ht="14.25">
      <c r="B264" s="10"/>
      <c r="C264" s="11"/>
      <c r="D264" s="12"/>
      <c r="E264" s="13"/>
      <c r="F264" s="13"/>
      <c r="G264" s="14"/>
      <c r="H264" s="14"/>
      <c r="I264" s="13"/>
      <c r="J264" s="13"/>
      <c r="K264" s="13"/>
      <c r="M264" s="15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</row>
    <row r="265" spans="2:256" s="1" customFormat="1" ht="14.25">
      <c r="B265" s="10"/>
      <c r="C265" s="11"/>
      <c r="D265" s="12"/>
      <c r="E265" s="13"/>
      <c r="F265" s="13"/>
      <c r="G265" s="14"/>
      <c r="H265" s="14"/>
      <c r="I265" s="13"/>
      <c r="J265" s="13"/>
      <c r="K265" s="13"/>
      <c r="M265" s="1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</row>
    <row r="266" spans="2:256" s="1" customFormat="1" ht="14.25">
      <c r="B266" s="10"/>
      <c r="C266" s="11"/>
      <c r="D266" s="12"/>
      <c r="E266" s="13"/>
      <c r="F266" s="13"/>
      <c r="G266" s="14"/>
      <c r="H266" s="14"/>
      <c r="I266" s="13"/>
      <c r="J266" s="13"/>
      <c r="K266" s="13"/>
      <c r="M266" s="15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</row>
    <row r="267" spans="2:256" s="1" customFormat="1" ht="14.25">
      <c r="B267" s="10"/>
      <c r="C267" s="11"/>
      <c r="D267" s="12"/>
      <c r="E267" s="13"/>
      <c r="F267" s="13"/>
      <c r="G267" s="14"/>
      <c r="H267" s="14"/>
      <c r="I267" s="13"/>
      <c r="J267" s="13"/>
      <c r="K267" s="13"/>
      <c r="M267" s="15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</row>
    <row r="268" spans="2:256" s="1" customFormat="1" ht="14.25">
      <c r="B268" s="10"/>
      <c r="C268" s="11"/>
      <c r="D268" s="12"/>
      <c r="E268" s="13"/>
      <c r="F268" s="13"/>
      <c r="G268" s="14"/>
      <c r="H268" s="14"/>
      <c r="I268" s="13"/>
      <c r="J268" s="13"/>
      <c r="K268" s="13"/>
      <c r="M268" s="15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</row>
    <row r="269" spans="2:256" s="1" customFormat="1" ht="14.25">
      <c r="B269" s="10"/>
      <c r="C269" s="11"/>
      <c r="D269" s="12"/>
      <c r="E269" s="13"/>
      <c r="F269" s="13"/>
      <c r="G269" s="14"/>
      <c r="H269" s="14"/>
      <c r="I269" s="13"/>
      <c r="J269" s="13"/>
      <c r="K269" s="13"/>
      <c r="M269" s="15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</row>
    <row r="270" spans="2:256" s="1" customFormat="1" ht="14.25">
      <c r="B270" s="10"/>
      <c r="C270" s="11"/>
      <c r="D270" s="12"/>
      <c r="E270" s="13"/>
      <c r="F270" s="13"/>
      <c r="G270" s="14"/>
      <c r="H270" s="14"/>
      <c r="I270" s="13"/>
      <c r="J270" s="13"/>
      <c r="K270" s="13"/>
      <c r="M270" s="15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</row>
    <row r="271" spans="2:256" s="1" customFormat="1" ht="14.25">
      <c r="B271" s="10"/>
      <c r="C271" s="11"/>
      <c r="D271" s="12"/>
      <c r="E271" s="13"/>
      <c r="F271" s="13"/>
      <c r="G271" s="14"/>
      <c r="H271" s="14"/>
      <c r="I271" s="13"/>
      <c r="J271" s="13"/>
      <c r="K271" s="13"/>
      <c r="M271" s="15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</row>
    <row r="272" spans="2:256" s="1" customFormat="1" ht="14.25">
      <c r="B272" s="10"/>
      <c r="C272" s="11"/>
      <c r="D272" s="12"/>
      <c r="E272" s="13"/>
      <c r="F272" s="13"/>
      <c r="G272" s="14"/>
      <c r="H272" s="14"/>
      <c r="I272" s="13"/>
      <c r="J272" s="13"/>
      <c r="K272" s="13"/>
      <c r="M272" s="15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</row>
    <row r="273" spans="2:256" s="1" customFormat="1" ht="14.25">
      <c r="B273" s="10"/>
      <c r="C273" s="11"/>
      <c r="D273" s="12"/>
      <c r="E273" s="13"/>
      <c r="F273" s="13"/>
      <c r="G273" s="14"/>
      <c r="H273" s="14"/>
      <c r="I273" s="13"/>
      <c r="J273" s="13"/>
      <c r="K273" s="13"/>
      <c r="M273" s="15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</row>
    <row r="274" spans="2:256" s="1" customFormat="1" ht="14.25">
      <c r="B274" s="10"/>
      <c r="C274" s="11"/>
      <c r="D274" s="12"/>
      <c r="E274" s="13"/>
      <c r="F274" s="13"/>
      <c r="G274" s="14"/>
      <c r="H274" s="14"/>
      <c r="I274" s="13"/>
      <c r="J274" s="13"/>
      <c r="K274" s="13"/>
      <c r="M274" s="15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</row>
    <row r="275" spans="2:256" s="1" customFormat="1" ht="14.25">
      <c r="B275" s="10"/>
      <c r="C275" s="11"/>
      <c r="D275" s="12"/>
      <c r="E275" s="13"/>
      <c r="F275" s="13"/>
      <c r="G275" s="14"/>
      <c r="H275" s="14"/>
      <c r="I275" s="13"/>
      <c r="J275" s="13"/>
      <c r="K275" s="13"/>
      <c r="M275" s="1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</row>
    <row r="276" spans="2:256" s="1" customFormat="1" ht="14.25">
      <c r="B276" s="10"/>
      <c r="C276" s="11"/>
      <c r="D276" s="12"/>
      <c r="E276" s="13"/>
      <c r="F276" s="13"/>
      <c r="G276" s="14"/>
      <c r="H276" s="14"/>
      <c r="I276" s="13"/>
      <c r="J276" s="13"/>
      <c r="K276" s="13"/>
      <c r="M276" s="15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</row>
    <row r="277" spans="2:256" s="1" customFormat="1" ht="14.25">
      <c r="B277" s="10"/>
      <c r="C277" s="11"/>
      <c r="D277" s="12"/>
      <c r="E277" s="13"/>
      <c r="F277" s="13"/>
      <c r="G277" s="14"/>
      <c r="H277" s="14"/>
      <c r="I277" s="13"/>
      <c r="J277" s="13"/>
      <c r="K277" s="13"/>
      <c r="M277" s="15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</row>
    <row r="278" spans="2:256" s="1" customFormat="1" ht="14.25">
      <c r="B278" s="10"/>
      <c r="C278" s="11"/>
      <c r="D278" s="12"/>
      <c r="E278" s="13"/>
      <c r="F278" s="13"/>
      <c r="G278" s="14"/>
      <c r="H278" s="14"/>
      <c r="I278" s="13"/>
      <c r="J278" s="13"/>
      <c r="K278" s="13"/>
      <c r="M278" s="15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</row>
    <row r="279" spans="2:256" s="1" customFormat="1" ht="14.25">
      <c r="B279" s="10"/>
      <c r="C279" s="11"/>
      <c r="D279" s="12"/>
      <c r="E279" s="13"/>
      <c r="F279" s="13"/>
      <c r="G279" s="14"/>
      <c r="H279" s="14"/>
      <c r="I279" s="13"/>
      <c r="J279" s="13"/>
      <c r="K279" s="13"/>
      <c r="M279" s="15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</row>
    <row r="280" spans="2:256" s="1" customFormat="1" ht="14.25">
      <c r="B280" s="10"/>
      <c r="C280" s="11"/>
      <c r="D280" s="12"/>
      <c r="E280" s="13"/>
      <c r="F280" s="13"/>
      <c r="G280" s="14"/>
      <c r="H280" s="14"/>
      <c r="I280" s="13"/>
      <c r="J280" s="13"/>
      <c r="K280" s="13"/>
      <c r="M280" s="15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</row>
    <row r="281" spans="2:256" s="1" customFormat="1" ht="14.25">
      <c r="B281" s="10"/>
      <c r="C281" s="11"/>
      <c r="D281" s="12"/>
      <c r="E281" s="13"/>
      <c r="F281" s="13"/>
      <c r="G281" s="14"/>
      <c r="H281" s="14"/>
      <c r="I281" s="13"/>
      <c r="J281" s="13"/>
      <c r="K281" s="13"/>
      <c r="M281" s="15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</row>
    <row r="282" spans="2:256" s="1" customFormat="1" ht="14.25">
      <c r="B282" s="10"/>
      <c r="C282" s="11"/>
      <c r="D282" s="12"/>
      <c r="E282" s="13"/>
      <c r="F282" s="13"/>
      <c r="G282" s="14"/>
      <c r="H282" s="14"/>
      <c r="I282" s="13"/>
      <c r="J282" s="13"/>
      <c r="K282" s="13"/>
      <c r="M282" s="15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</row>
    <row r="283" spans="2:256" s="1" customFormat="1" ht="14.25">
      <c r="B283" s="10"/>
      <c r="C283" s="11"/>
      <c r="D283" s="12"/>
      <c r="E283" s="13"/>
      <c r="F283" s="13"/>
      <c r="G283" s="14"/>
      <c r="H283" s="14"/>
      <c r="I283" s="13"/>
      <c r="J283" s="13"/>
      <c r="K283" s="13"/>
      <c r="M283" s="15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</row>
    <row r="284" spans="2:256" s="1" customFormat="1" ht="14.25">
      <c r="B284" s="10"/>
      <c r="C284" s="11"/>
      <c r="D284" s="12"/>
      <c r="E284" s="13"/>
      <c r="F284" s="13"/>
      <c r="G284" s="14"/>
      <c r="H284" s="14"/>
      <c r="I284" s="13"/>
      <c r="J284" s="13"/>
      <c r="K284" s="13"/>
      <c r="M284" s="15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</row>
    <row r="285" spans="2:256" s="1" customFormat="1" ht="14.25">
      <c r="B285" s="10"/>
      <c r="C285" s="11"/>
      <c r="D285" s="12"/>
      <c r="E285" s="13"/>
      <c r="F285" s="13"/>
      <c r="G285" s="14"/>
      <c r="H285" s="14"/>
      <c r="I285" s="13"/>
      <c r="J285" s="13"/>
      <c r="K285" s="13"/>
      <c r="M285" s="1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</row>
    <row r="286" spans="2:256" s="1" customFormat="1" ht="14.25">
      <c r="B286" s="10"/>
      <c r="C286" s="11"/>
      <c r="D286" s="12"/>
      <c r="E286" s="13"/>
      <c r="F286" s="13"/>
      <c r="G286" s="14"/>
      <c r="H286" s="14"/>
      <c r="I286" s="13"/>
      <c r="J286" s="13"/>
      <c r="K286" s="13"/>
      <c r="M286" s="15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</row>
    <row r="287" spans="2:256" s="1" customFormat="1" ht="14.25">
      <c r="B287" s="10"/>
      <c r="C287" s="11"/>
      <c r="D287" s="12"/>
      <c r="E287" s="13"/>
      <c r="F287" s="13"/>
      <c r="G287" s="14"/>
      <c r="H287" s="14"/>
      <c r="I287" s="13"/>
      <c r="J287" s="13"/>
      <c r="K287" s="13"/>
      <c r="M287" s="15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</row>
    <row r="288" spans="2:256" s="1" customFormat="1" ht="14.25">
      <c r="B288" s="10"/>
      <c r="C288" s="11"/>
      <c r="D288" s="12"/>
      <c r="E288" s="13"/>
      <c r="F288" s="13"/>
      <c r="G288" s="14"/>
      <c r="H288" s="14"/>
      <c r="I288" s="13"/>
      <c r="J288" s="13"/>
      <c r="K288" s="13"/>
      <c r="M288" s="15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</row>
    <row r="289" spans="2:256" s="1" customFormat="1" ht="14.25">
      <c r="B289" s="10"/>
      <c r="C289" s="11"/>
      <c r="D289" s="12"/>
      <c r="E289" s="13"/>
      <c r="F289" s="13"/>
      <c r="G289" s="14"/>
      <c r="H289" s="14"/>
      <c r="I289" s="13"/>
      <c r="J289" s="13"/>
      <c r="K289" s="13"/>
      <c r="M289" s="15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</row>
    <row r="290" spans="2:256" s="1" customFormat="1" ht="14.25">
      <c r="B290" s="10"/>
      <c r="C290" s="11"/>
      <c r="D290" s="12"/>
      <c r="E290" s="13"/>
      <c r="F290" s="13"/>
      <c r="G290" s="14"/>
      <c r="H290" s="14"/>
      <c r="I290" s="13"/>
      <c r="J290" s="13"/>
      <c r="K290" s="13"/>
      <c r="M290" s="15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</row>
    <row r="291" spans="2:256" s="1" customFormat="1" ht="14.25">
      <c r="B291" s="10"/>
      <c r="C291" s="11"/>
      <c r="D291" s="12"/>
      <c r="E291" s="13"/>
      <c r="F291" s="13"/>
      <c r="G291" s="14"/>
      <c r="H291" s="14"/>
      <c r="I291" s="13"/>
      <c r="J291" s="13"/>
      <c r="K291" s="13"/>
      <c r="M291" s="15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</row>
    <row r="292" spans="2:256" s="1" customFormat="1" ht="14.25">
      <c r="B292" s="10"/>
      <c r="C292" s="11"/>
      <c r="D292" s="12"/>
      <c r="E292" s="13"/>
      <c r="F292" s="13"/>
      <c r="G292" s="14"/>
      <c r="H292" s="14"/>
      <c r="I292" s="13"/>
      <c r="J292" s="13"/>
      <c r="K292" s="13"/>
      <c r="M292" s="15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</row>
    <row r="293" spans="2:256" s="1" customFormat="1" ht="14.25">
      <c r="B293" s="10"/>
      <c r="C293" s="11"/>
      <c r="D293" s="12"/>
      <c r="E293" s="13"/>
      <c r="F293" s="13"/>
      <c r="G293" s="14"/>
      <c r="H293" s="14"/>
      <c r="I293" s="13"/>
      <c r="J293" s="13"/>
      <c r="K293" s="13"/>
      <c r="M293" s="15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</row>
    <row r="294" spans="2:256" s="1" customFormat="1" ht="14.25">
      <c r="B294" s="10"/>
      <c r="C294" s="11"/>
      <c r="D294" s="12"/>
      <c r="E294" s="13"/>
      <c r="F294" s="13"/>
      <c r="G294" s="14"/>
      <c r="H294" s="14"/>
      <c r="I294" s="13"/>
      <c r="J294" s="13"/>
      <c r="K294" s="13"/>
      <c r="M294" s="15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</row>
    <row r="295" spans="2:256" s="1" customFormat="1" ht="14.25">
      <c r="B295" s="10"/>
      <c r="C295" s="11"/>
      <c r="D295" s="12"/>
      <c r="E295" s="13"/>
      <c r="F295" s="13"/>
      <c r="G295" s="14"/>
      <c r="H295" s="14"/>
      <c r="I295" s="13"/>
      <c r="J295" s="13"/>
      <c r="K295" s="13"/>
      <c r="M295" s="1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</row>
    <row r="296" spans="2:256" s="1" customFormat="1" ht="14.25">
      <c r="B296" s="10"/>
      <c r="C296" s="11"/>
      <c r="D296" s="12"/>
      <c r="E296" s="13"/>
      <c r="F296" s="13"/>
      <c r="G296" s="14"/>
      <c r="H296" s="14"/>
      <c r="I296" s="13"/>
      <c r="J296" s="13"/>
      <c r="K296" s="13"/>
      <c r="M296" s="15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</row>
    <row r="297" spans="2:256" s="1" customFormat="1" ht="14.25">
      <c r="B297" s="10"/>
      <c r="C297" s="11"/>
      <c r="D297" s="12"/>
      <c r="E297" s="13"/>
      <c r="F297" s="13"/>
      <c r="G297" s="14"/>
      <c r="H297" s="14"/>
      <c r="I297" s="13"/>
      <c r="J297" s="13"/>
      <c r="K297" s="13"/>
      <c r="M297" s="15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</row>
    <row r="298" spans="2:256" s="1" customFormat="1" ht="14.25">
      <c r="B298" s="10"/>
      <c r="C298" s="11"/>
      <c r="D298" s="12"/>
      <c r="E298" s="13"/>
      <c r="F298" s="13"/>
      <c r="G298" s="14"/>
      <c r="H298" s="14"/>
      <c r="I298" s="13"/>
      <c r="J298" s="13"/>
      <c r="K298" s="13"/>
      <c r="M298" s="15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</row>
    <row r="299" spans="2:256" s="1" customFormat="1" ht="14.25">
      <c r="B299" s="10"/>
      <c r="C299" s="11"/>
      <c r="D299" s="12"/>
      <c r="E299" s="13"/>
      <c r="F299" s="13"/>
      <c r="G299" s="14"/>
      <c r="H299" s="14"/>
      <c r="I299" s="13"/>
      <c r="J299" s="13"/>
      <c r="K299" s="13"/>
      <c r="M299" s="15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</row>
    <row r="300" spans="2:256" s="1" customFormat="1" ht="14.25">
      <c r="B300" s="10"/>
      <c r="C300" s="11"/>
      <c r="D300" s="12"/>
      <c r="E300" s="13"/>
      <c r="F300" s="13"/>
      <c r="G300" s="14"/>
      <c r="H300" s="14"/>
      <c r="I300" s="13"/>
      <c r="J300" s="13"/>
      <c r="K300" s="13"/>
      <c r="M300" s="15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</row>
    <row r="301" spans="2:256" s="1" customFormat="1" ht="14.25">
      <c r="B301" s="10"/>
      <c r="C301" s="11"/>
      <c r="D301" s="12"/>
      <c r="E301" s="13"/>
      <c r="F301" s="13"/>
      <c r="G301" s="14"/>
      <c r="H301" s="14"/>
      <c r="I301" s="13"/>
      <c r="J301" s="13"/>
      <c r="K301" s="13"/>
      <c r="M301" s="15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</row>
    <row r="302" spans="2:256" s="1" customFormat="1" ht="14.25">
      <c r="B302" s="10"/>
      <c r="C302" s="11"/>
      <c r="D302" s="12"/>
      <c r="E302" s="13"/>
      <c r="F302" s="13"/>
      <c r="G302" s="14"/>
      <c r="H302" s="14"/>
      <c r="I302" s="13"/>
      <c r="J302" s="13"/>
      <c r="K302" s="13"/>
      <c r="M302" s="15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</row>
    <row r="303" spans="2:256" s="1" customFormat="1" ht="14.25">
      <c r="B303" s="10"/>
      <c r="C303" s="11"/>
      <c r="D303" s="12"/>
      <c r="E303" s="13"/>
      <c r="F303" s="13"/>
      <c r="G303" s="14"/>
      <c r="H303" s="14"/>
      <c r="I303" s="13"/>
      <c r="J303" s="13"/>
      <c r="K303" s="13"/>
      <c r="M303" s="15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</row>
    <row r="304" spans="2:256" s="1" customFormat="1" ht="14.25">
      <c r="B304" s="10"/>
      <c r="C304" s="11"/>
      <c r="D304" s="12"/>
      <c r="E304" s="13"/>
      <c r="F304" s="13"/>
      <c r="G304" s="14"/>
      <c r="H304" s="14"/>
      <c r="I304" s="13"/>
      <c r="J304" s="13"/>
      <c r="K304" s="13"/>
      <c r="M304" s="15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</row>
    <row r="305" spans="2:256" s="1" customFormat="1" ht="14.25">
      <c r="B305" s="10"/>
      <c r="C305" s="11"/>
      <c r="D305" s="12"/>
      <c r="E305" s="13"/>
      <c r="F305" s="13"/>
      <c r="G305" s="14"/>
      <c r="H305" s="14"/>
      <c r="I305" s="13"/>
      <c r="J305" s="13"/>
      <c r="K305" s="13"/>
      <c r="M305" s="1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</row>
    <row r="306" spans="2:256" s="1" customFormat="1" ht="14.25">
      <c r="B306" s="10"/>
      <c r="C306" s="11"/>
      <c r="D306" s="12"/>
      <c r="E306" s="13"/>
      <c r="F306" s="13"/>
      <c r="G306" s="14"/>
      <c r="H306" s="14"/>
      <c r="I306" s="13"/>
      <c r="J306" s="13"/>
      <c r="K306" s="13"/>
      <c r="M306" s="15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</row>
    <row r="307" spans="2:256" s="1" customFormat="1" ht="14.25">
      <c r="B307" s="10"/>
      <c r="C307" s="11"/>
      <c r="D307" s="12"/>
      <c r="E307" s="13"/>
      <c r="F307" s="13"/>
      <c r="G307" s="14"/>
      <c r="H307" s="14"/>
      <c r="I307" s="13"/>
      <c r="J307" s="13"/>
      <c r="K307" s="13"/>
      <c r="M307" s="15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</row>
    <row r="308" spans="2:256" s="1" customFormat="1" ht="14.25">
      <c r="B308" s="10"/>
      <c r="C308" s="11"/>
      <c r="D308" s="12"/>
      <c r="E308" s="13"/>
      <c r="F308" s="13"/>
      <c r="G308" s="14"/>
      <c r="H308" s="14"/>
      <c r="I308" s="13"/>
      <c r="J308" s="13"/>
      <c r="K308" s="13"/>
      <c r="M308" s="15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</row>
    <row r="309" spans="2:256" s="1" customFormat="1" ht="14.25">
      <c r="B309" s="10"/>
      <c r="C309" s="11"/>
      <c r="D309" s="12"/>
      <c r="E309" s="13"/>
      <c r="F309" s="13"/>
      <c r="G309" s="14"/>
      <c r="H309" s="14"/>
      <c r="I309" s="13"/>
      <c r="J309" s="13"/>
      <c r="K309" s="13"/>
      <c r="M309" s="15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</row>
    <row r="310" spans="2:256" s="1" customFormat="1" ht="14.25">
      <c r="B310" s="10"/>
      <c r="C310" s="11"/>
      <c r="D310" s="12"/>
      <c r="E310" s="13"/>
      <c r="F310" s="13"/>
      <c r="G310" s="14"/>
      <c r="H310" s="14"/>
      <c r="I310" s="13"/>
      <c r="J310" s="13"/>
      <c r="K310" s="13"/>
      <c r="M310" s="15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</row>
    <row r="311" spans="2:256" s="1" customFormat="1" ht="14.25">
      <c r="B311" s="10"/>
      <c r="C311" s="11"/>
      <c r="D311" s="12"/>
      <c r="E311" s="13"/>
      <c r="F311" s="13"/>
      <c r="G311" s="14"/>
      <c r="H311" s="14"/>
      <c r="I311" s="13"/>
      <c r="J311" s="13"/>
      <c r="K311" s="13"/>
      <c r="M311" s="15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</row>
    <row r="312" spans="2:256" s="1" customFormat="1" ht="14.25">
      <c r="B312" s="10"/>
      <c r="C312" s="11"/>
      <c r="D312" s="12"/>
      <c r="E312" s="13"/>
      <c r="F312" s="13"/>
      <c r="G312" s="14"/>
      <c r="H312" s="14"/>
      <c r="I312" s="13"/>
      <c r="J312" s="13"/>
      <c r="K312" s="13"/>
      <c r="M312" s="15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</row>
    <row r="313" spans="2:256" s="1" customFormat="1" ht="14.25">
      <c r="B313" s="10"/>
      <c r="C313" s="11"/>
      <c r="D313" s="12"/>
      <c r="E313" s="13"/>
      <c r="F313" s="13"/>
      <c r="G313" s="14"/>
      <c r="H313" s="14"/>
      <c r="I313" s="13"/>
      <c r="J313" s="13"/>
      <c r="K313" s="13"/>
      <c r="M313" s="15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</row>
    <row r="314" spans="2:256" s="1" customFormat="1" ht="14.25">
      <c r="B314" s="10"/>
      <c r="C314" s="11"/>
      <c r="D314" s="12"/>
      <c r="E314" s="13"/>
      <c r="F314" s="13"/>
      <c r="G314" s="14"/>
      <c r="H314" s="14"/>
      <c r="I314" s="13"/>
      <c r="J314" s="13"/>
      <c r="K314" s="13"/>
      <c r="M314" s="15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</row>
    <row r="315" spans="2:256" s="1" customFormat="1" ht="14.25">
      <c r="B315" s="10"/>
      <c r="C315" s="11"/>
      <c r="D315" s="12"/>
      <c r="E315" s="13"/>
      <c r="F315" s="13"/>
      <c r="G315" s="14"/>
      <c r="H315" s="14"/>
      <c r="I315" s="13"/>
      <c r="J315" s="13"/>
      <c r="K315" s="13"/>
      <c r="M315" s="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</row>
    <row r="316" spans="2:256" s="1" customFormat="1" ht="14.25">
      <c r="B316" s="10"/>
      <c r="C316" s="11"/>
      <c r="D316" s="12"/>
      <c r="E316" s="13"/>
      <c r="F316" s="13"/>
      <c r="G316" s="14"/>
      <c r="H316" s="14"/>
      <c r="I316" s="13"/>
      <c r="J316" s="13"/>
      <c r="K316" s="13"/>
      <c r="M316" s="15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</row>
    <row r="317" spans="2:256" s="1" customFormat="1" ht="14.25">
      <c r="B317" s="10"/>
      <c r="C317" s="11"/>
      <c r="D317" s="12"/>
      <c r="E317" s="13"/>
      <c r="F317" s="13"/>
      <c r="G317" s="14"/>
      <c r="H317" s="14"/>
      <c r="I317" s="13"/>
      <c r="J317" s="13"/>
      <c r="K317" s="13"/>
      <c r="M317" s="15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</row>
    <row r="318" spans="2:256" s="1" customFormat="1" ht="14.25">
      <c r="B318" s="10"/>
      <c r="C318" s="11"/>
      <c r="D318" s="12"/>
      <c r="E318" s="13"/>
      <c r="F318" s="13"/>
      <c r="G318" s="14"/>
      <c r="H318" s="14"/>
      <c r="I318" s="13"/>
      <c r="J318" s="13"/>
      <c r="K318" s="13"/>
      <c r="M318" s="15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</row>
    <row r="319" spans="2:256" s="1" customFormat="1" ht="14.25">
      <c r="B319" s="10"/>
      <c r="C319" s="11"/>
      <c r="D319" s="12"/>
      <c r="E319" s="13"/>
      <c r="F319" s="13"/>
      <c r="G319" s="14"/>
      <c r="H319" s="14"/>
      <c r="I319" s="13"/>
      <c r="J319" s="13"/>
      <c r="K319" s="13"/>
      <c r="M319" s="15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</row>
    <row r="320" spans="2:256" s="1" customFormat="1" ht="14.25">
      <c r="B320" s="10"/>
      <c r="C320" s="11"/>
      <c r="D320" s="12"/>
      <c r="E320" s="13"/>
      <c r="F320" s="13"/>
      <c r="G320" s="14"/>
      <c r="H320" s="14"/>
      <c r="I320" s="13"/>
      <c r="J320" s="13"/>
      <c r="K320" s="13"/>
      <c r="M320" s="15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</row>
    <row r="321" spans="2:256" s="1" customFormat="1" ht="14.25">
      <c r="B321" s="10"/>
      <c r="C321" s="11"/>
      <c r="D321" s="12"/>
      <c r="E321" s="13"/>
      <c r="F321" s="13"/>
      <c r="G321" s="14"/>
      <c r="H321" s="14"/>
      <c r="I321" s="13"/>
      <c r="J321" s="13"/>
      <c r="K321" s="13"/>
      <c r="M321" s="15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</row>
    <row r="322" spans="2:256" s="1" customFormat="1" ht="14.25">
      <c r="B322" s="10"/>
      <c r="C322" s="11"/>
      <c r="D322" s="12"/>
      <c r="E322" s="13"/>
      <c r="F322" s="13"/>
      <c r="G322" s="14"/>
      <c r="H322" s="14"/>
      <c r="I322" s="13"/>
      <c r="J322" s="13"/>
      <c r="K322" s="13"/>
      <c r="M322" s="15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</row>
    <row r="323" spans="2:256" s="1" customFormat="1" ht="14.25">
      <c r="B323" s="10"/>
      <c r="C323" s="11"/>
      <c r="D323" s="12"/>
      <c r="E323" s="13"/>
      <c r="F323" s="13"/>
      <c r="G323" s="14"/>
      <c r="H323" s="14"/>
      <c r="I323" s="13"/>
      <c r="J323" s="13"/>
      <c r="K323" s="13"/>
      <c r="M323" s="15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</row>
    <row r="324" spans="2:256" s="1" customFormat="1" ht="14.25">
      <c r="B324" s="10"/>
      <c r="C324" s="11"/>
      <c r="D324" s="12"/>
      <c r="E324" s="13"/>
      <c r="F324" s="13"/>
      <c r="G324" s="14"/>
      <c r="H324" s="14"/>
      <c r="I324" s="13"/>
      <c r="J324" s="13"/>
      <c r="K324" s="13"/>
      <c r="M324" s="15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</row>
    <row r="325" spans="2:256" s="1" customFormat="1" ht="14.25">
      <c r="B325" s="10"/>
      <c r="C325" s="11"/>
      <c r="D325" s="12"/>
      <c r="E325" s="13"/>
      <c r="F325" s="13"/>
      <c r="G325" s="14"/>
      <c r="H325" s="14"/>
      <c r="I325" s="13"/>
      <c r="J325" s="13"/>
      <c r="K325" s="13"/>
      <c r="M325" s="1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</row>
    <row r="326" spans="2:256" s="1" customFormat="1" ht="14.25">
      <c r="B326" s="10"/>
      <c r="C326" s="11"/>
      <c r="D326" s="12"/>
      <c r="E326" s="13"/>
      <c r="F326" s="13"/>
      <c r="G326" s="14"/>
      <c r="H326" s="14"/>
      <c r="I326" s="13"/>
      <c r="J326" s="13"/>
      <c r="K326" s="13"/>
      <c r="M326" s="15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</row>
    <row r="327" spans="2:256" s="1" customFormat="1" ht="14.25">
      <c r="B327" s="10"/>
      <c r="C327" s="11"/>
      <c r="D327" s="12"/>
      <c r="E327" s="13"/>
      <c r="F327" s="13"/>
      <c r="G327" s="14"/>
      <c r="H327" s="14"/>
      <c r="I327" s="13"/>
      <c r="J327" s="13"/>
      <c r="K327" s="13"/>
      <c r="M327" s="15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</row>
    <row r="328" spans="2:256" s="1" customFormat="1" ht="14.25">
      <c r="B328" s="10"/>
      <c r="C328" s="11"/>
      <c r="D328" s="12"/>
      <c r="E328" s="13"/>
      <c r="F328" s="13"/>
      <c r="G328" s="14"/>
      <c r="H328" s="14"/>
      <c r="I328" s="13"/>
      <c r="J328" s="13"/>
      <c r="K328" s="13"/>
      <c r="M328" s="15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</row>
    <row r="329" spans="2:256" s="1" customFormat="1" ht="14.25">
      <c r="B329" s="10"/>
      <c r="C329" s="11"/>
      <c r="D329" s="12"/>
      <c r="E329" s="13"/>
      <c r="F329" s="13"/>
      <c r="G329" s="14"/>
      <c r="H329" s="14"/>
      <c r="I329" s="13"/>
      <c r="J329" s="13"/>
      <c r="K329" s="13"/>
      <c r="M329" s="15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</row>
    <row r="330" spans="2:256" s="1" customFormat="1" ht="14.25">
      <c r="B330" s="10"/>
      <c r="C330" s="11"/>
      <c r="D330" s="12"/>
      <c r="E330" s="13"/>
      <c r="F330" s="13"/>
      <c r="G330" s="14"/>
      <c r="H330" s="14"/>
      <c r="I330" s="13"/>
      <c r="J330" s="13"/>
      <c r="K330" s="13"/>
      <c r="M330" s="15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</row>
    <row r="331" spans="2:256" s="1" customFormat="1" ht="14.25">
      <c r="B331" s="10"/>
      <c r="C331" s="11"/>
      <c r="D331" s="12"/>
      <c r="E331" s="13"/>
      <c r="F331" s="13"/>
      <c r="G331" s="14"/>
      <c r="H331" s="14"/>
      <c r="I331" s="13"/>
      <c r="J331" s="13"/>
      <c r="K331" s="13"/>
      <c r="M331" s="15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</row>
    <row r="332" spans="2:256" s="1" customFormat="1" ht="14.25">
      <c r="B332" s="10"/>
      <c r="C332" s="11"/>
      <c r="D332" s="12"/>
      <c r="E332" s="13"/>
      <c r="F332" s="13"/>
      <c r="G332" s="14"/>
      <c r="H332" s="14"/>
      <c r="I332" s="13"/>
      <c r="J332" s="13"/>
      <c r="K332" s="13"/>
      <c r="M332" s="15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</row>
    <row r="333" spans="2:256" s="1" customFormat="1" ht="14.25">
      <c r="B333" s="10"/>
      <c r="C333" s="11"/>
      <c r="D333" s="12"/>
      <c r="E333" s="13"/>
      <c r="F333" s="13"/>
      <c r="G333" s="14"/>
      <c r="H333" s="14"/>
      <c r="I333" s="13"/>
      <c r="J333" s="13"/>
      <c r="K333" s="13"/>
      <c r="M333" s="15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</row>
    <row r="334" spans="2:256" s="1" customFormat="1" ht="14.25">
      <c r="B334" s="10"/>
      <c r="C334" s="11"/>
      <c r="D334" s="12"/>
      <c r="E334" s="13"/>
      <c r="F334" s="13"/>
      <c r="G334" s="14"/>
      <c r="H334" s="14"/>
      <c r="I334" s="13"/>
      <c r="J334" s="13"/>
      <c r="K334" s="13"/>
      <c r="M334" s="15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</row>
    <row r="335" spans="2:256" s="1" customFormat="1" ht="14.25">
      <c r="B335" s="10"/>
      <c r="C335" s="11"/>
      <c r="D335" s="12"/>
      <c r="E335" s="13"/>
      <c r="F335" s="13"/>
      <c r="G335" s="14"/>
      <c r="H335" s="14"/>
      <c r="I335" s="13"/>
      <c r="J335" s="13"/>
      <c r="K335" s="13"/>
      <c r="M335" s="1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</row>
    <row r="336" spans="2:256" s="1" customFormat="1" ht="14.25">
      <c r="B336" s="10"/>
      <c r="C336" s="11"/>
      <c r="D336" s="12"/>
      <c r="E336" s="13"/>
      <c r="F336" s="13"/>
      <c r="G336" s="14"/>
      <c r="H336" s="14"/>
      <c r="I336" s="13"/>
      <c r="J336" s="13"/>
      <c r="K336" s="13"/>
      <c r="M336" s="15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</row>
    <row r="337" spans="2:256" s="1" customFormat="1" ht="14.25">
      <c r="B337" s="10"/>
      <c r="C337" s="11"/>
      <c r="D337" s="12"/>
      <c r="E337" s="13"/>
      <c r="F337" s="13"/>
      <c r="G337" s="14"/>
      <c r="H337" s="14"/>
      <c r="I337" s="13"/>
      <c r="J337" s="13"/>
      <c r="K337" s="13"/>
      <c r="M337" s="15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</row>
    <row r="338" spans="2:256" s="1" customFormat="1" ht="14.25">
      <c r="B338" s="10"/>
      <c r="C338" s="11"/>
      <c r="D338" s="12"/>
      <c r="E338" s="13"/>
      <c r="F338" s="13"/>
      <c r="G338" s="14"/>
      <c r="H338" s="14"/>
      <c r="I338" s="13"/>
      <c r="J338" s="13"/>
      <c r="K338" s="13"/>
      <c r="M338" s="15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</row>
    <row r="339" spans="2:256" s="1" customFormat="1" ht="14.25">
      <c r="B339" s="10"/>
      <c r="C339" s="11"/>
      <c r="D339" s="12"/>
      <c r="E339" s="13"/>
      <c r="F339" s="13"/>
      <c r="G339" s="14"/>
      <c r="H339" s="14"/>
      <c r="I339" s="13"/>
      <c r="J339" s="13"/>
      <c r="K339" s="13"/>
      <c r="M339" s="15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</row>
    <row r="340" spans="2:256" s="1" customFormat="1" ht="14.25">
      <c r="B340" s="10"/>
      <c r="C340" s="11"/>
      <c r="D340" s="12"/>
      <c r="E340" s="13"/>
      <c r="F340" s="13"/>
      <c r="G340" s="14"/>
      <c r="H340" s="14"/>
      <c r="I340" s="13"/>
      <c r="J340" s="13"/>
      <c r="K340" s="13"/>
      <c r="M340" s="15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</row>
    <row r="341" spans="2:256" s="1" customFormat="1" ht="14.25">
      <c r="B341" s="10"/>
      <c r="C341" s="11"/>
      <c r="D341" s="12"/>
      <c r="E341" s="13"/>
      <c r="F341" s="13"/>
      <c r="G341" s="14"/>
      <c r="H341" s="14"/>
      <c r="I341" s="13"/>
      <c r="J341" s="13"/>
      <c r="K341" s="13"/>
      <c r="M341" s="15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</row>
    <row r="342" spans="2:256" s="1" customFormat="1" ht="14.25">
      <c r="B342" s="10"/>
      <c r="C342" s="11"/>
      <c r="D342" s="12"/>
      <c r="E342" s="13"/>
      <c r="F342" s="13"/>
      <c r="G342" s="14"/>
      <c r="H342" s="14"/>
      <c r="I342" s="13"/>
      <c r="J342" s="13"/>
      <c r="K342" s="13"/>
      <c r="M342" s="15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</row>
    <row r="343" spans="2:256" s="1" customFormat="1" ht="14.25">
      <c r="B343" s="10"/>
      <c r="C343" s="11"/>
      <c r="D343" s="12"/>
      <c r="E343" s="13"/>
      <c r="F343" s="13"/>
      <c r="G343" s="14"/>
      <c r="H343" s="14"/>
      <c r="I343" s="13"/>
      <c r="J343" s="13"/>
      <c r="K343" s="13"/>
      <c r="M343" s="15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</row>
    <row r="344" spans="2:256" s="1" customFormat="1" ht="14.25">
      <c r="B344" s="10"/>
      <c r="C344" s="11"/>
      <c r="D344" s="12"/>
      <c r="E344" s="13"/>
      <c r="F344" s="13"/>
      <c r="G344" s="14"/>
      <c r="H344" s="14"/>
      <c r="I344" s="13"/>
      <c r="J344" s="13"/>
      <c r="K344" s="13"/>
      <c r="M344" s="15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</row>
    <row r="345" spans="2:256" s="1" customFormat="1" ht="14.25">
      <c r="B345" s="10"/>
      <c r="C345" s="11"/>
      <c r="D345" s="12"/>
      <c r="E345" s="13"/>
      <c r="F345" s="13"/>
      <c r="G345" s="14"/>
      <c r="H345" s="14"/>
      <c r="I345" s="13"/>
      <c r="J345" s="13"/>
      <c r="K345" s="13"/>
      <c r="M345" s="1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</row>
    <row r="346" spans="2:256" s="1" customFormat="1" ht="14.25">
      <c r="B346" s="10"/>
      <c r="C346" s="11"/>
      <c r="D346" s="12"/>
      <c r="E346" s="13"/>
      <c r="F346" s="13"/>
      <c r="G346" s="14"/>
      <c r="H346" s="14"/>
      <c r="I346" s="13"/>
      <c r="J346" s="13"/>
      <c r="K346" s="13"/>
      <c r="M346" s="15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</row>
    <row r="347" spans="2:256" s="1" customFormat="1" ht="14.25">
      <c r="B347" s="10"/>
      <c r="C347" s="11"/>
      <c r="D347" s="12"/>
      <c r="E347" s="13"/>
      <c r="F347" s="13"/>
      <c r="G347" s="14"/>
      <c r="H347" s="14"/>
      <c r="I347" s="13"/>
      <c r="J347" s="13"/>
      <c r="K347" s="13"/>
      <c r="M347" s="15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</row>
    <row r="348" spans="2:256" s="1" customFormat="1" ht="14.25">
      <c r="B348" s="10"/>
      <c r="C348" s="11"/>
      <c r="D348" s="12"/>
      <c r="E348" s="13"/>
      <c r="F348" s="13"/>
      <c r="G348" s="14"/>
      <c r="H348" s="14"/>
      <c r="I348" s="13"/>
      <c r="J348" s="13"/>
      <c r="K348" s="13"/>
      <c r="M348" s="15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</row>
    <row r="349" spans="2:256" s="1" customFormat="1" ht="14.25">
      <c r="B349" s="10"/>
      <c r="C349" s="11"/>
      <c r="D349" s="12"/>
      <c r="E349" s="13"/>
      <c r="F349" s="13"/>
      <c r="G349" s="14"/>
      <c r="H349" s="14"/>
      <c r="I349" s="13"/>
      <c r="J349" s="13"/>
      <c r="K349" s="13"/>
      <c r="M349" s="15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</row>
    <row r="350" spans="2:256" s="1" customFormat="1" ht="14.25">
      <c r="B350" s="10"/>
      <c r="C350" s="11"/>
      <c r="D350" s="12"/>
      <c r="E350" s="13"/>
      <c r="F350" s="13"/>
      <c r="G350" s="14"/>
      <c r="H350" s="14"/>
      <c r="I350" s="13"/>
      <c r="J350" s="13"/>
      <c r="K350" s="13"/>
      <c r="M350" s="15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</row>
    <row r="351" spans="2:256" s="1" customFormat="1" ht="14.25">
      <c r="B351" s="10"/>
      <c r="C351" s="11"/>
      <c r="D351" s="12"/>
      <c r="E351" s="13"/>
      <c r="F351" s="13"/>
      <c r="G351" s="14"/>
      <c r="H351" s="14"/>
      <c r="I351" s="13"/>
      <c r="J351" s="13"/>
      <c r="K351" s="13"/>
      <c r="M351" s="15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</row>
    <row r="352" spans="2:256" s="1" customFormat="1" ht="14.25">
      <c r="B352" s="10"/>
      <c r="C352" s="11"/>
      <c r="D352" s="12"/>
      <c r="E352" s="13"/>
      <c r="F352" s="13"/>
      <c r="G352" s="14"/>
      <c r="H352" s="14"/>
      <c r="I352" s="13"/>
      <c r="J352" s="13"/>
      <c r="K352" s="13"/>
      <c r="M352" s="15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</row>
    <row r="353" spans="2:256" s="1" customFormat="1" ht="14.25">
      <c r="B353" s="10"/>
      <c r="C353" s="11"/>
      <c r="D353" s="12"/>
      <c r="E353" s="13"/>
      <c r="F353" s="13"/>
      <c r="G353" s="14"/>
      <c r="H353" s="14"/>
      <c r="I353" s="13"/>
      <c r="J353" s="13"/>
      <c r="K353" s="13"/>
      <c r="M353" s="15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</row>
    <row r="354" spans="2:256" s="1" customFormat="1" ht="14.25">
      <c r="B354" s="10"/>
      <c r="C354" s="11"/>
      <c r="D354" s="12"/>
      <c r="E354" s="13"/>
      <c r="F354" s="13"/>
      <c r="G354" s="14"/>
      <c r="H354" s="14"/>
      <c r="I354" s="13"/>
      <c r="J354" s="13"/>
      <c r="K354" s="13"/>
      <c r="M354" s="15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</row>
    <row r="355" spans="2:256" s="1" customFormat="1" ht="14.25">
      <c r="B355" s="10"/>
      <c r="C355" s="11"/>
      <c r="D355" s="12"/>
      <c r="E355" s="13"/>
      <c r="F355" s="13"/>
      <c r="G355" s="14"/>
      <c r="H355" s="14"/>
      <c r="I355" s="13"/>
      <c r="J355" s="13"/>
      <c r="K355" s="13"/>
      <c r="M355" s="1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</row>
    <row r="356" spans="2:256" s="1" customFormat="1" ht="14.25">
      <c r="B356" s="10"/>
      <c r="C356" s="11"/>
      <c r="D356" s="12"/>
      <c r="E356" s="13"/>
      <c r="F356" s="13"/>
      <c r="G356" s="14"/>
      <c r="H356" s="14"/>
      <c r="I356" s="13"/>
      <c r="J356" s="13"/>
      <c r="K356" s="13"/>
      <c r="M356" s="15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</row>
    <row r="357" spans="2:256" s="1" customFormat="1" ht="14.25">
      <c r="B357" s="10"/>
      <c r="C357" s="11"/>
      <c r="D357" s="12"/>
      <c r="E357" s="13"/>
      <c r="F357" s="13"/>
      <c r="G357" s="14"/>
      <c r="H357" s="14"/>
      <c r="I357" s="13"/>
      <c r="J357" s="13"/>
      <c r="K357" s="13"/>
      <c r="M357" s="15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</row>
    <row r="358" spans="2:256" s="1" customFormat="1" ht="14.25">
      <c r="B358" s="10"/>
      <c r="C358" s="11"/>
      <c r="D358" s="12"/>
      <c r="E358" s="13"/>
      <c r="F358" s="13"/>
      <c r="G358" s="14"/>
      <c r="H358" s="14"/>
      <c r="I358" s="13"/>
      <c r="J358" s="13"/>
      <c r="K358" s="13"/>
      <c r="M358" s="15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</row>
    <row r="359" spans="2:256" s="1" customFormat="1" ht="14.25">
      <c r="B359" s="10"/>
      <c r="C359" s="11"/>
      <c r="D359" s="12"/>
      <c r="E359" s="13"/>
      <c r="F359" s="13"/>
      <c r="G359" s="14"/>
      <c r="H359" s="14"/>
      <c r="I359" s="13"/>
      <c r="J359" s="13"/>
      <c r="K359" s="13"/>
      <c r="M359" s="15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</row>
    <row r="360" spans="2:256" s="1" customFormat="1" ht="14.25">
      <c r="B360" s="10"/>
      <c r="C360" s="11"/>
      <c r="D360" s="12"/>
      <c r="E360" s="13"/>
      <c r="F360" s="13"/>
      <c r="G360" s="14"/>
      <c r="H360" s="14"/>
      <c r="I360" s="13"/>
      <c r="J360" s="13"/>
      <c r="K360" s="13"/>
      <c r="M360" s="15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</row>
    <row r="361" spans="2:256" s="1" customFormat="1" ht="14.25">
      <c r="B361" s="10"/>
      <c r="C361" s="11"/>
      <c r="D361" s="12"/>
      <c r="E361" s="13"/>
      <c r="F361" s="13"/>
      <c r="G361" s="14"/>
      <c r="H361" s="14"/>
      <c r="I361" s="13"/>
      <c r="J361" s="13"/>
      <c r="K361" s="13"/>
      <c r="M361" s="15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</row>
    <row r="362" spans="2:256" s="1" customFormat="1" ht="14.25">
      <c r="B362" s="10"/>
      <c r="C362" s="11"/>
      <c r="D362" s="12"/>
      <c r="E362" s="13"/>
      <c r="F362" s="13"/>
      <c r="G362" s="14"/>
      <c r="H362" s="14"/>
      <c r="I362" s="13"/>
      <c r="J362" s="13"/>
      <c r="K362" s="13"/>
      <c r="M362" s="15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</row>
    <row r="363" spans="2:256" s="1" customFormat="1" ht="14.25">
      <c r="B363" s="10"/>
      <c r="C363" s="11"/>
      <c r="D363" s="12"/>
      <c r="E363" s="13"/>
      <c r="F363" s="13"/>
      <c r="G363" s="14"/>
      <c r="H363" s="14"/>
      <c r="I363" s="13"/>
      <c r="J363" s="13"/>
      <c r="K363" s="13"/>
      <c r="M363" s="15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</row>
    <row r="364" spans="2:256" s="1" customFormat="1" ht="14.25">
      <c r="B364" s="10"/>
      <c r="C364" s="11"/>
      <c r="D364" s="12"/>
      <c r="E364" s="13"/>
      <c r="F364" s="13"/>
      <c r="G364" s="14"/>
      <c r="H364" s="14"/>
      <c r="I364" s="13"/>
      <c r="J364" s="13"/>
      <c r="K364" s="13"/>
      <c r="M364" s="15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</row>
    <row r="365" spans="2:256" s="1" customFormat="1" ht="14.25">
      <c r="B365" s="10"/>
      <c r="C365" s="11"/>
      <c r="D365" s="12"/>
      <c r="E365" s="13"/>
      <c r="F365" s="13"/>
      <c r="G365" s="14"/>
      <c r="H365" s="14"/>
      <c r="I365" s="13"/>
      <c r="J365" s="13"/>
      <c r="K365" s="13"/>
      <c r="M365" s="1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</row>
    <row r="366" spans="2:256" s="1" customFormat="1" ht="14.25">
      <c r="B366" s="10"/>
      <c r="C366" s="11"/>
      <c r="D366" s="12"/>
      <c r="E366" s="13"/>
      <c r="F366" s="13"/>
      <c r="G366" s="14"/>
      <c r="H366" s="14"/>
      <c r="I366" s="13"/>
      <c r="J366" s="13"/>
      <c r="K366" s="13"/>
      <c r="M366" s="15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</row>
    <row r="367" spans="2:256" s="1" customFormat="1" ht="14.25">
      <c r="B367" s="10"/>
      <c r="C367" s="11"/>
      <c r="D367" s="12"/>
      <c r="E367" s="13"/>
      <c r="F367" s="13"/>
      <c r="G367" s="14"/>
      <c r="H367" s="14"/>
      <c r="I367" s="13"/>
      <c r="J367" s="13"/>
      <c r="K367" s="13"/>
      <c r="M367" s="15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</row>
    <row r="368" spans="2:256" s="1" customFormat="1" ht="14.25">
      <c r="B368" s="10"/>
      <c r="C368" s="11"/>
      <c r="D368" s="12"/>
      <c r="E368" s="13"/>
      <c r="F368" s="13"/>
      <c r="G368" s="14"/>
      <c r="H368" s="14"/>
      <c r="I368" s="13"/>
      <c r="J368" s="13"/>
      <c r="K368" s="13"/>
      <c r="M368" s="15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</row>
    <row r="369" spans="2:256" s="1" customFormat="1" ht="14.25">
      <c r="B369" s="10"/>
      <c r="C369" s="11"/>
      <c r="D369" s="12"/>
      <c r="E369" s="13"/>
      <c r="F369" s="13"/>
      <c r="G369" s="14"/>
      <c r="H369" s="14"/>
      <c r="I369" s="13"/>
      <c r="J369" s="13"/>
      <c r="K369" s="13"/>
      <c r="M369" s="15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</row>
    <row r="370" spans="2:256" s="1" customFormat="1" ht="14.25">
      <c r="B370" s="10"/>
      <c r="C370" s="11"/>
      <c r="D370" s="12"/>
      <c r="E370" s="13"/>
      <c r="F370" s="13"/>
      <c r="G370" s="14"/>
      <c r="H370" s="14"/>
      <c r="I370" s="13"/>
      <c r="J370" s="13"/>
      <c r="K370" s="13"/>
      <c r="M370" s="15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</row>
    <row r="371" spans="2:256" s="1" customFormat="1" ht="14.25">
      <c r="B371" s="10"/>
      <c r="C371" s="11"/>
      <c r="D371" s="12"/>
      <c r="E371" s="13"/>
      <c r="F371" s="13"/>
      <c r="G371" s="14"/>
      <c r="H371" s="14"/>
      <c r="I371" s="13"/>
      <c r="J371" s="13"/>
      <c r="K371" s="13"/>
      <c r="M371" s="15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</row>
    <row r="372" spans="2:256" s="1" customFormat="1" ht="14.25">
      <c r="B372" s="10"/>
      <c r="C372" s="11"/>
      <c r="D372" s="12"/>
      <c r="E372" s="13"/>
      <c r="F372" s="13"/>
      <c r="G372" s="14"/>
      <c r="H372" s="14"/>
      <c r="I372" s="13"/>
      <c r="J372" s="13"/>
      <c r="K372" s="13"/>
      <c r="M372" s="15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</row>
    <row r="373" spans="2:256" s="1" customFormat="1" ht="14.25">
      <c r="B373" s="10"/>
      <c r="C373" s="11"/>
      <c r="D373" s="12"/>
      <c r="E373" s="13"/>
      <c r="F373" s="13"/>
      <c r="G373" s="14"/>
      <c r="H373" s="14"/>
      <c r="I373" s="13"/>
      <c r="J373" s="13"/>
      <c r="K373" s="13"/>
      <c r="M373" s="15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</row>
    <row r="374" spans="2:256" s="1" customFormat="1" ht="14.25">
      <c r="B374" s="10"/>
      <c r="C374" s="11"/>
      <c r="D374" s="12"/>
      <c r="E374" s="13"/>
      <c r="F374" s="13"/>
      <c r="G374" s="14"/>
      <c r="H374" s="14"/>
      <c r="I374" s="13"/>
      <c r="J374" s="13"/>
      <c r="K374" s="13"/>
      <c r="M374" s="15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</row>
    <row r="375" spans="2:256" s="1" customFormat="1" ht="14.25">
      <c r="B375" s="10"/>
      <c r="C375" s="11"/>
      <c r="D375" s="12"/>
      <c r="E375" s="13"/>
      <c r="F375" s="13"/>
      <c r="G375" s="14"/>
      <c r="H375" s="14"/>
      <c r="I375" s="13"/>
      <c r="J375" s="13"/>
      <c r="K375" s="13"/>
      <c r="M375" s="1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</row>
    <row r="376" spans="2:256" s="1" customFormat="1" ht="14.25">
      <c r="B376" s="10"/>
      <c r="C376" s="11"/>
      <c r="D376" s="12"/>
      <c r="E376" s="13"/>
      <c r="F376" s="13"/>
      <c r="G376" s="14"/>
      <c r="H376" s="14"/>
      <c r="I376" s="13"/>
      <c r="J376" s="13"/>
      <c r="K376" s="13"/>
      <c r="M376" s="15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</row>
    <row r="377" spans="2:256" s="1" customFormat="1" ht="14.25">
      <c r="B377" s="10"/>
      <c r="C377" s="11"/>
      <c r="D377" s="12"/>
      <c r="E377" s="13"/>
      <c r="F377" s="13"/>
      <c r="G377" s="14"/>
      <c r="H377" s="14"/>
      <c r="I377" s="13"/>
      <c r="J377" s="13"/>
      <c r="K377" s="13"/>
      <c r="M377" s="15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</row>
    <row r="378" spans="2:256" s="1" customFormat="1" ht="14.25">
      <c r="B378" s="10"/>
      <c r="C378" s="11"/>
      <c r="D378" s="12"/>
      <c r="E378" s="13"/>
      <c r="F378" s="13"/>
      <c r="G378" s="14"/>
      <c r="H378" s="14"/>
      <c r="I378" s="13"/>
      <c r="J378" s="13"/>
      <c r="K378" s="13"/>
      <c r="M378" s="15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  <c r="IV378"/>
    </row>
    <row r="379" spans="2:256" s="1" customFormat="1" ht="14.25">
      <c r="B379" s="10"/>
      <c r="C379" s="11"/>
      <c r="D379" s="12"/>
      <c r="E379" s="13"/>
      <c r="F379" s="13"/>
      <c r="G379" s="14"/>
      <c r="H379" s="14"/>
      <c r="I379" s="13"/>
      <c r="J379" s="13"/>
      <c r="K379" s="13"/>
      <c r="M379" s="15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</row>
    <row r="380" spans="2:256" s="1" customFormat="1" ht="14.25">
      <c r="B380" s="10"/>
      <c r="C380" s="11"/>
      <c r="D380" s="12"/>
      <c r="E380" s="13"/>
      <c r="F380" s="13"/>
      <c r="G380" s="14"/>
      <c r="H380" s="14"/>
      <c r="I380" s="13"/>
      <c r="J380" s="13"/>
      <c r="K380" s="13"/>
      <c r="M380" s="15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  <c r="IU380"/>
      <c r="IV380"/>
    </row>
    <row r="381" spans="2:256" s="1" customFormat="1" ht="14.25">
      <c r="B381" s="10"/>
      <c r="C381" s="11"/>
      <c r="D381" s="12"/>
      <c r="E381" s="13"/>
      <c r="F381" s="13"/>
      <c r="G381" s="14"/>
      <c r="H381" s="14"/>
      <c r="I381" s="13"/>
      <c r="J381" s="13"/>
      <c r="K381" s="13"/>
      <c r="M381" s="15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  <c r="IU381"/>
      <c r="IV381"/>
    </row>
    <row r="382" spans="2:256" s="1" customFormat="1" ht="14.25">
      <c r="B382" s="10"/>
      <c r="C382" s="11"/>
      <c r="D382" s="12"/>
      <c r="E382" s="13"/>
      <c r="F382" s="13"/>
      <c r="G382" s="14"/>
      <c r="H382" s="14"/>
      <c r="I382" s="13"/>
      <c r="J382" s="13"/>
      <c r="K382" s="13"/>
      <c r="M382" s="15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  <c r="IU382"/>
      <c r="IV382"/>
    </row>
    <row r="383" spans="2:256" s="1" customFormat="1" ht="14.25">
      <c r="B383" s="10"/>
      <c r="C383" s="11"/>
      <c r="D383" s="12"/>
      <c r="E383" s="13"/>
      <c r="F383" s="13"/>
      <c r="G383" s="14"/>
      <c r="H383" s="14"/>
      <c r="I383" s="13"/>
      <c r="J383" s="13"/>
      <c r="K383" s="13"/>
      <c r="M383" s="15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  <c r="IU383"/>
      <c r="IV383"/>
    </row>
    <row r="384" spans="2:256" s="1" customFormat="1" ht="14.25">
      <c r="B384" s="10"/>
      <c r="C384" s="11"/>
      <c r="D384" s="12"/>
      <c r="E384" s="13"/>
      <c r="F384" s="13"/>
      <c r="G384" s="14"/>
      <c r="H384" s="14"/>
      <c r="I384" s="13"/>
      <c r="J384" s="13"/>
      <c r="K384" s="13"/>
      <c r="M384" s="15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</row>
    <row r="385" spans="2:256" s="1" customFormat="1" ht="14.25">
      <c r="B385" s="10"/>
      <c r="C385" s="11"/>
      <c r="D385" s="12"/>
      <c r="E385" s="13"/>
      <c r="F385" s="13"/>
      <c r="G385" s="14"/>
      <c r="H385" s="14"/>
      <c r="I385" s="13"/>
      <c r="J385" s="13"/>
      <c r="K385" s="13"/>
      <c r="M385" s="1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</row>
    <row r="386" spans="2:256" s="1" customFormat="1" ht="14.25">
      <c r="B386" s="10"/>
      <c r="C386" s="11"/>
      <c r="D386" s="12"/>
      <c r="E386" s="13"/>
      <c r="F386" s="13"/>
      <c r="G386" s="14"/>
      <c r="H386" s="14"/>
      <c r="I386" s="13"/>
      <c r="J386" s="13"/>
      <c r="K386" s="13"/>
      <c r="M386" s="15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  <c r="IU386"/>
      <c r="IV386"/>
    </row>
    <row r="387" spans="2:256" s="1" customFormat="1" ht="14.25">
      <c r="B387" s="10"/>
      <c r="C387" s="11"/>
      <c r="D387" s="12"/>
      <c r="E387" s="13"/>
      <c r="F387" s="13"/>
      <c r="G387" s="14"/>
      <c r="H387" s="14"/>
      <c r="I387" s="13"/>
      <c r="J387" s="13"/>
      <c r="K387" s="13"/>
      <c r="M387" s="15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  <c r="IU387"/>
      <c r="IV387"/>
    </row>
    <row r="388" spans="2:256" s="1" customFormat="1" ht="14.25">
      <c r="B388" s="10"/>
      <c r="C388" s="11"/>
      <c r="D388" s="12"/>
      <c r="E388" s="13"/>
      <c r="F388" s="13"/>
      <c r="G388" s="14"/>
      <c r="H388" s="14"/>
      <c r="I388" s="13"/>
      <c r="J388" s="13"/>
      <c r="K388" s="13"/>
      <c r="M388" s="15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  <c r="IU388"/>
      <c r="IV388"/>
    </row>
    <row r="389" spans="2:256" s="1" customFormat="1" ht="14.25">
      <c r="B389" s="10"/>
      <c r="C389" s="11"/>
      <c r="D389" s="12"/>
      <c r="E389" s="13"/>
      <c r="F389" s="13"/>
      <c r="G389" s="14"/>
      <c r="H389" s="14"/>
      <c r="I389" s="13"/>
      <c r="J389" s="13"/>
      <c r="K389" s="13"/>
      <c r="M389" s="15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  <c r="IU389"/>
      <c r="IV389"/>
    </row>
    <row r="390" spans="2:256" s="1" customFormat="1" ht="14.25">
      <c r="B390" s="10"/>
      <c r="C390" s="11"/>
      <c r="D390" s="12"/>
      <c r="E390" s="13"/>
      <c r="F390" s="13"/>
      <c r="G390" s="14"/>
      <c r="H390" s="14"/>
      <c r="I390" s="13"/>
      <c r="J390" s="13"/>
      <c r="K390" s="13"/>
      <c r="M390" s="15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  <c r="IU390"/>
      <c r="IV390"/>
    </row>
    <row r="391" spans="2:256" s="1" customFormat="1" ht="14.25">
      <c r="B391" s="10"/>
      <c r="C391" s="11"/>
      <c r="D391" s="12"/>
      <c r="E391" s="13"/>
      <c r="F391" s="13"/>
      <c r="G391" s="14"/>
      <c r="H391" s="14"/>
      <c r="I391" s="13"/>
      <c r="J391" s="13"/>
      <c r="K391" s="13"/>
      <c r="M391" s="15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  <c r="IU391"/>
      <c r="IV391"/>
    </row>
    <row r="392" spans="2:256" s="1" customFormat="1" ht="14.25">
      <c r="B392" s="10"/>
      <c r="C392" s="11"/>
      <c r="D392" s="12"/>
      <c r="E392" s="13"/>
      <c r="F392" s="13"/>
      <c r="G392" s="14"/>
      <c r="H392" s="14"/>
      <c r="I392" s="13"/>
      <c r="J392" s="13"/>
      <c r="K392" s="13"/>
      <c r="M392" s="15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  <c r="IU392"/>
      <c r="IV392"/>
    </row>
    <row r="393" spans="2:256" s="1" customFormat="1" ht="14.25">
      <c r="B393" s="10"/>
      <c r="C393" s="11"/>
      <c r="D393" s="12"/>
      <c r="E393" s="13"/>
      <c r="F393" s="13"/>
      <c r="G393" s="14"/>
      <c r="H393" s="14"/>
      <c r="I393" s="13"/>
      <c r="J393" s="13"/>
      <c r="K393" s="13"/>
      <c r="M393" s="15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  <c r="IU393"/>
      <c r="IV393"/>
    </row>
    <row r="394" spans="2:256" s="1" customFormat="1" ht="14.25">
      <c r="B394" s="10"/>
      <c r="C394" s="11"/>
      <c r="D394" s="12"/>
      <c r="E394" s="13"/>
      <c r="F394" s="13"/>
      <c r="G394" s="14"/>
      <c r="H394" s="14"/>
      <c r="I394" s="13"/>
      <c r="J394" s="13"/>
      <c r="K394" s="13"/>
      <c r="M394" s="15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  <c r="IU394"/>
      <c r="IV394"/>
    </row>
    <row r="395" spans="2:256" s="1" customFormat="1" ht="14.25">
      <c r="B395" s="10"/>
      <c r="C395" s="11"/>
      <c r="D395" s="12"/>
      <c r="E395" s="13"/>
      <c r="F395" s="13"/>
      <c r="G395" s="14"/>
      <c r="H395" s="14"/>
      <c r="I395" s="13"/>
      <c r="J395" s="13"/>
      <c r="K395" s="13"/>
      <c r="M395" s="1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  <c r="IU395"/>
      <c r="IV395"/>
    </row>
    <row r="396" spans="2:256" s="1" customFormat="1" ht="14.25">
      <c r="B396" s="10"/>
      <c r="C396" s="11"/>
      <c r="D396" s="12"/>
      <c r="E396" s="13"/>
      <c r="F396" s="13"/>
      <c r="G396" s="14"/>
      <c r="H396" s="14"/>
      <c r="I396" s="13"/>
      <c r="J396" s="13"/>
      <c r="K396" s="13"/>
      <c r="M396" s="15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  <c r="IU396"/>
      <c r="IV396"/>
    </row>
    <row r="397" spans="2:256" s="1" customFormat="1" ht="14.25">
      <c r="B397" s="10"/>
      <c r="C397" s="11"/>
      <c r="D397" s="12"/>
      <c r="E397" s="13"/>
      <c r="F397" s="13"/>
      <c r="G397" s="14"/>
      <c r="H397" s="14"/>
      <c r="I397" s="13"/>
      <c r="J397" s="13"/>
      <c r="K397" s="13"/>
      <c r="M397" s="15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  <c r="IU397"/>
      <c r="IV397"/>
    </row>
    <row r="398" spans="2:256" s="1" customFormat="1" ht="14.25">
      <c r="B398" s="10"/>
      <c r="C398" s="11"/>
      <c r="D398" s="12"/>
      <c r="E398" s="13"/>
      <c r="F398" s="13"/>
      <c r="G398" s="14"/>
      <c r="H398" s="14"/>
      <c r="I398" s="13"/>
      <c r="J398" s="13"/>
      <c r="K398" s="13"/>
      <c r="M398" s="15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  <c r="IU398"/>
      <c r="IV398"/>
    </row>
    <row r="399" spans="2:256" s="1" customFormat="1" ht="14.25">
      <c r="B399" s="10"/>
      <c r="C399" s="11"/>
      <c r="D399" s="12"/>
      <c r="E399" s="13"/>
      <c r="F399" s="13"/>
      <c r="G399" s="14"/>
      <c r="H399" s="14"/>
      <c r="I399" s="13"/>
      <c r="J399" s="13"/>
      <c r="K399" s="13"/>
      <c r="M399" s="15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  <c r="IU399"/>
      <c r="IV399"/>
    </row>
    <row r="400" spans="2:256" s="1" customFormat="1" ht="14.25">
      <c r="B400" s="10"/>
      <c r="C400" s="11"/>
      <c r="D400" s="12"/>
      <c r="E400" s="13"/>
      <c r="F400" s="13"/>
      <c r="G400" s="14"/>
      <c r="H400" s="14"/>
      <c r="I400" s="13"/>
      <c r="J400" s="13"/>
      <c r="K400" s="13"/>
      <c r="M400" s="15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  <c r="IU400"/>
      <c r="IV400"/>
    </row>
    <row r="401" spans="2:256" s="1" customFormat="1" ht="14.25">
      <c r="B401" s="10"/>
      <c r="C401" s="11"/>
      <c r="D401" s="12"/>
      <c r="E401" s="13"/>
      <c r="F401" s="13"/>
      <c r="G401" s="14"/>
      <c r="H401" s="14"/>
      <c r="I401" s="13"/>
      <c r="J401" s="13"/>
      <c r="K401" s="13"/>
      <c r="M401" s="15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  <c r="IU401"/>
      <c r="IV401"/>
    </row>
    <row r="402" spans="2:256" s="1" customFormat="1" ht="14.25">
      <c r="B402" s="10"/>
      <c r="C402" s="11"/>
      <c r="D402" s="12"/>
      <c r="E402" s="13"/>
      <c r="F402" s="13"/>
      <c r="G402" s="14"/>
      <c r="H402" s="14"/>
      <c r="I402" s="13"/>
      <c r="J402" s="13"/>
      <c r="K402" s="13"/>
      <c r="M402" s="15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  <c r="IU402"/>
      <c r="IV402"/>
    </row>
    <row r="403" spans="2:256" s="1" customFormat="1" ht="14.25">
      <c r="B403" s="10"/>
      <c r="C403" s="11"/>
      <c r="D403" s="12"/>
      <c r="E403" s="13"/>
      <c r="F403" s="13"/>
      <c r="G403" s="14"/>
      <c r="H403" s="14"/>
      <c r="I403" s="13"/>
      <c r="J403" s="13"/>
      <c r="K403" s="13"/>
      <c r="M403" s="15"/>
      <c r="IH403"/>
      <c r="II403"/>
      <c r="IJ403"/>
      <c r="IK403"/>
      <c r="IL403"/>
      <c r="IM403"/>
      <c r="IN403"/>
      <c r="IO403"/>
      <c r="IP403"/>
      <c r="IQ403"/>
      <c r="IR403"/>
      <c r="IS403"/>
      <c r="IT403"/>
      <c r="IU403"/>
      <c r="IV403"/>
    </row>
    <row r="404" spans="2:256" s="1" customFormat="1" ht="14.25">
      <c r="B404" s="10"/>
      <c r="C404" s="11"/>
      <c r="D404" s="12"/>
      <c r="E404" s="13"/>
      <c r="F404" s="13"/>
      <c r="G404" s="14"/>
      <c r="H404" s="14"/>
      <c r="I404" s="13"/>
      <c r="J404" s="13"/>
      <c r="K404" s="13"/>
      <c r="M404" s="15"/>
      <c r="IH404"/>
      <c r="II404"/>
      <c r="IJ404"/>
      <c r="IK404"/>
      <c r="IL404"/>
      <c r="IM404"/>
      <c r="IN404"/>
      <c r="IO404"/>
      <c r="IP404"/>
      <c r="IQ404"/>
      <c r="IR404"/>
      <c r="IS404"/>
      <c r="IT404"/>
      <c r="IU404"/>
      <c r="IV404"/>
    </row>
    <row r="405" spans="2:256" s="1" customFormat="1" ht="14.25">
      <c r="B405" s="10"/>
      <c r="C405" s="11"/>
      <c r="D405" s="12"/>
      <c r="E405" s="13"/>
      <c r="F405" s="13"/>
      <c r="G405" s="14"/>
      <c r="H405" s="14"/>
      <c r="I405" s="13"/>
      <c r="J405" s="13"/>
      <c r="K405" s="13"/>
      <c r="M405" s="15"/>
      <c r="IH405"/>
      <c r="II405"/>
      <c r="IJ405"/>
      <c r="IK405"/>
      <c r="IL405"/>
      <c r="IM405"/>
      <c r="IN405"/>
      <c r="IO405"/>
      <c r="IP405"/>
      <c r="IQ405"/>
      <c r="IR405"/>
      <c r="IS405"/>
      <c r="IT405"/>
      <c r="IU405"/>
      <c r="IV405"/>
    </row>
    <row r="406" spans="2:256" s="1" customFormat="1" ht="14.25">
      <c r="B406" s="10"/>
      <c r="C406" s="11"/>
      <c r="D406" s="12"/>
      <c r="E406" s="13"/>
      <c r="F406" s="13"/>
      <c r="G406" s="14"/>
      <c r="H406" s="14"/>
      <c r="I406" s="13"/>
      <c r="J406" s="13"/>
      <c r="K406" s="13"/>
      <c r="M406" s="15"/>
      <c r="IH406"/>
      <c r="II406"/>
      <c r="IJ406"/>
      <c r="IK406"/>
      <c r="IL406"/>
      <c r="IM406"/>
      <c r="IN406"/>
      <c r="IO406"/>
      <c r="IP406"/>
      <c r="IQ406"/>
      <c r="IR406"/>
      <c r="IS406"/>
      <c r="IT406"/>
      <c r="IU406"/>
      <c r="IV406"/>
    </row>
    <row r="407" spans="2:256" s="1" customFormat="1" ht="14.25">
      <c r="B407" s="10"/>
      <c r="C407" s="11"/>
      <c r="D407" s="12"/>
      <c r="E407" s="13"/>
      <c r="F407" s="13"/>
      <c r="G407" s="14"/>
      <c r="H407" s="14"/>
      <c r="I407" s="13"/>
      <c r="J407" s="13"/>
      <c r="K407" s="13"/>
      <c r="M407" s="15"/>
      <c r="IH407"/>
      <c r="II407"/>
      <c r="IJ407"/>
      <c r="IK407"/>
      <c r="IL407"/>
      <c r="IM407"/>
      <c r="IN407"/>
      <c r="IO407"/>
      <c r="IP407"/>
      <c r="IQ407"/>
      <c r="IR407"/>
      <c r="IS407"/>
      <c r="IT407"/>
      <c r="IU407"/>
      <c r="IV407"/>
    </row>
    <row r="408" spans="2:256" s="1" customFormat="1" ht="14.25">
      <c r="B408" s="10"/>
      <c r="C408" s="11"/>
      <c r="D408" s="12"/>
      <c r="E408" s="13"/>
      <c r="F408" s="13"/>
      <c r="G408" s="14"/>
      <c r="H408" s="14"/>
      <c r="I408" s="13"/>
      <c r="J408" s="13"/>
      <c r="K408" s="13"/>
      <c r="M408" s="15"/>
      <c r="IH408"/>
      <c r="II408"/>
      <c r="IJ408"/>
      <c r="IK408"/>
      <c r="IL408"/>
      <c r="IM408"/>
      <c r="IN408"/>
      <c r="IO408"/>
      <c r="IP408"/>
      <c r="IQ408"/>
      <c r="IR408"/>
      <c r="IS408"/>
      <c r="IT408"/>
      <c r="IU408"/>
      <c r="IV408"/>
    </row>
    <row r="409" spans="2:256" s="1" customFormat="1" ht="14.25">
      <c r="B409" s="10"/>
      <c r="C409" s="11"/>
      <c r="D409" s="12"/>
      <c r="E409" s="13"/>
      <c r="F409" s="13"/>
      <c r="G409" s="14"/>
      <c r="H409" s="14"/>
      <c r="I409" s="13"/>
      <c r="J409" s="13"/>
      <c r="K409" s="13"/>
      <c r="M409" s="15"/>
      <c r="IH409"/>
      <c r="II409"/>
      <c r="IJ409"/>
      <c r="IK409"/>
      <c r="IL409"/>
      <c r="IM409"/>
      <c r="IN409"/>
      <c r="IO409"/>
      <c r="IP409"/>
      <c r="IQ409"/>
      <c r="IR409"/>
      <c r="IS409"/>
      <c r="IT409"/>
      <c r="IU409"/>
      <c r="IV409"/>
    </row>
    <row r="410" spans="2:256" s="1" customFormat="1" ht="14.25">
      <c r="B410" s="10"/>
      <c r="C410" s="11"/>
      <c r="D410" s="12"/>
      <c r="E410" s="13"/>
      <c r="F410" s="13"/>
      <c r="G410" s="14"/>
      <c r="H410" s="14"/>
      <c r="I410" s="13"/>
      <c r="J410" s="13"/>
      <c r="K410" s="13"/>
      <c r="M410" s="15"/>
      <c r="IH410"/>
      <c r="II410"/>
      <c r="IJ410"/>
      <c r="IK410"/>
      <c r="IL410"/>
      <c r="IM410"/>
      <c r="IN410"/>
      <c r="IO410"/>
      <c r="IP410"/>
      <c r="IQ410"/>
      <c r="IR410"/>
      <c r="IS410"/>
      <c r="IT410"/>
      <c r="IU410"/>
      <c r="IV410"/>
    </row>
    <row r="411" spans="2:256" s="1" customFormat="1" ht="14.25">
      <c r="B411" s="10"/>
      <c r="C411" s="11"/>
      <c r="D411" s="12"/>
      <c r="E411" s="13"/>
      <c r="F411" s="13"/>
      <c r="G411" s="14"/>
      <c r="H411" s="14"/>
      <c r="I411" s="13"/>
      <c r="J411" s="13"/>
      <c r="K411" s="13"/>
      <c r="M411" s="15"/>
      <c r="IH411"/>
      <c r="II411"/>
      <c r="IJ411"/>
      <c r="IK411"/>
      <c r="IL411"/>
      <c r="IM411"/>
      <c r="IN411"/>
      <c r="IO411"/>
      <c r="IP411"/>
      <c r="IQ411"/>
      <c r="IR411"/>
      <c r="IS411"/>
      <c r="IT411"/>
      <c r="IU411"/>
      <c r="IV411"/>
    </row>
    <row r="412" spans="2:256" s="1" customFormat="1" ht="14.25">
      <c r="B412" s="10"/>
      <c r="C412" s="11"/>
      <c r="D412" s="12"/>
      <c r="E412" s="13"/>
      <c r="F412" s="13"/>
      <c r="G412" s="14"/>
      <c r="H412" s="14"/>
      <c r="I412" s="13"/>
      <c r="J412" s="13"/>
      <c r="K412" s="13"/>
      <c r="M412" s="15"/>
      <c r="IH412"/>
      <c r="II412"/>
      <c r="IJ412"/>
      <c r="IK412"/>
      <c r="IL412"/>
      <c r="IM412"/>
      <c r="IN412"/>
      <c r="IO412"/>
      <c r="IP412"/>
      <c r="IQ412"/>
      <c r="IR412"/>
      <c r="IS412"/>
      <c r="IT412"/>
      <c r="IU412"/>
      <c r="IV412"/>
    </row>
    <row r="413" spans="2:256" s="1" customFormat="1" ht="14.25">
      <c r="B413" s="10"/>
      <c r="C413" s="11"/>
      <c r="D413" s="12"/>
      <c r="E413" s="13"/>
      <c r="F413" s="13"/>
      <c r="G413" s="14"/>
      <c r="H413" s="14"/>
      <c r="I413" s="13"/>
      <c r="J413" s="13"/>
      <c r="K413" s="13"/>
      <c r="M413" s="15"/>
      <c r="IH413"/>
      <c r="II413"/>
      <c r="IJ413"/>
      <c r="IK413"/>
      <c r="IL413"/>
      <c r="IM413"/>
      <c r="IN413"/>
      <c r="IO413"/>
      <c r="IP413"/>
      <c r="IQ413"/>
      <c r="IR413"/>
      <c r="IS413"/>
      <c r="IT413"/>
      <c r="IU413"/>
      <c r="IV413"/>
    </row>
    <row r="414" spans="2:256" s="1" customFormat="1" ht="14.25">
      <c r="B414" s="10"/>
      <c r="C414" s="11"/>
      <c r="D414" s="12"/>
      <c r="E414" s="13"/>
      <c r="F414" s="13"/>
      <c r="G414" s="14"/>
      <c r="H414" s="14"/>
      <c r="I414" s="13"/>
      <c r="J414" s="13"/>
      <c r="K414" s="13"/>
      <c r="M414" s="15"/>
      <c r="IH414"/>
      <c r="II414"/>
      <c r="IJ414"/>
      <c r="IK414"/>
      <c r="IL414"/>
      <c r="IM414"/>
      <c r="IN414"/>
      <c r="IO414"/>
      <c r="IP414"/>
      <c r="IQ414"/>
      <c r="IR414"/>
      <c r="IS414"/>
      <c r="IT414"/>
      <c r="IU414"/>
      <c r="IV414"/>
    </row>
    <row r="415" spans="2:256" s="1" customFormat="1" ht="14.25">
      <c r="B415" s="10"/>
      <c r="C415" s="11"/>
      <c r="D415" s="12"/>
      <c r="E415" s="13"/>
      <c r="F415" s="13"/>
      <c r="G415" s="14"/>
      <c r="H415" s="14"/>
      <c r="I415" s="13"/>
      <c r="J415" s="13"/>
      <c r="K415" s="13"/>
      <c r="M415" s="15"/>
      <c r="IH415"/>
      <c r="II415"/>
      <c r="IJ415"/>
      <c r="IK415"/>
      <c r="IL415"/>
      <c r="IM415"/>
      <c r="IN415"/>
      <c r="IO415"/>
      <c r="IP415"/>
      <c r="IQ415"/>
      <c r="IR415"/>
      <c r="IS415"/>
      <c r="IT415"/>
      <c r="IU415"/>
      <c r="IV415"/>
    </row>
    <row r="416" spans="2:256" s="1" customFormat="1" ht="14.25">
      <c r="B416" s="10"/>
      <c r="C416" s="11"/>
      <c r="D416" s="12"/>
      <c r="E416" s="13"/>
      <c r="F416" s="13"/>
      <c r="G416" s="14"/>
      <c r="H416" s="14"/>
      <c r="I416" s="13"/>
      <c r="J416" s="13"/>
      <c r="K416" s="13"/>
      <c r="M416" s="15"/>
      <c r="IH416"/>
      <c r="II416"/>
      <c r="IJ416"/>
      <c r="IK416"/>
      <c r="IL416"/>
      <c r="IM416"/>
      <c r="IN416"/>
      <c r="IO416"/>
      <c r="IP416"/>
      <c r="IQ416"/>
      <c r="IR416"/>
      <c r="IS416"/>
      <c r="IT416"/>
      <c r="IU416"/>
      <c r="IV416"/>
    </row>
    <row r="417" spans="2:256" s="1" customFormat="1" ht="14.25">
      <c r="B417" s="10"/>
      <c r="C417" s="11"/>
      <c r="D417" s="12"/>
      <c r="E417" s="13"/>
      <c r="F417" s="13"/>
      <c r="G417" s="14"/>
      <c r="H417" s="14"/>
      <c r="I417" s="13"/>
      <c r="J417" s="13"/>
      <c r="K417" s="13"/>
      <c r="M417" s="15"/>
      <c r="IH417"/>
      <c r="II417"/>
      <c r="IJ417"/>
      <c r="IK417"/>
      <c r="IL417"/>
      <c r="IM417"/>
      <c r="IN417"/>
      <c r="IO417"/>
      <c r="IP417"/>
      <c r="IQ417"/>
      <c r="IR417"/>
      <c r="IS417"/>
      <c r="IT417"/>
      <c r="IU417"/>
      <c r="IV417"/>
    </row>
    <row r="418" spans="2:256" s="1" customFormat="1" ht="14.25">
      <c r="B418" s="10"/>
      <c r="C418" s="11"/>
      <c r="D418" s="12"/>
      <c r="E418" s="13"/>
      <c r="F418" s="13"/>
      <c r="G418" s="14"/>
      <c r="H418" s="14"/>
      <c r="I418" s="13"/>
      <c r="J418" s="13"/>
      <c r="K418" s="13"/>
      <c r="M418" s="15"/>
      <c r="IH418"/>
      <c r="II418"/>
      <c r="IJ418"/>
      <c r="IK418"/>
      <c r="IL418"/>
      <c r="IM418"/>
      <c r="IN418"/>
      <c r="IO418"/>
      <c r="IP418"/>
      <c r="IQ418"/>
      <c r="IR418"/>
      <c r="IS418"/>
      <c r="IT418"/>
      <c r="IU418"/>
      <c r="IV418"/>
    </row>
    <row r="419" spans="2:256" s="1" customFormat="1" ht="14.25">
      <c r="B419" s="10"/>
      <c r="C419" s="11"/>
      <c r="D419" s="12"/>
      <c r="E419" s="13"/>
      <c r="F419" s="13"/>
      <c r="G419" s="14"/>
      <c r="H419" s="14"/>
      <c r="I419" s="13"/>
      <c r="J419" s="13"/>
      <c r="K419" s="13"/>
      <c r="M419" s="15"/>
      <c r="IH419"/>
      <c r="II419"/>
      <c r="IJ419"/>
      <c r="IK419"/>
      <c r="IL419"/>
      <c r="IM419"/>
      <c r="IN419"/>
      <c r="IO419"/>
      <c r="IP419"/>
      <c r="IQ419"/>
      <c r="IR419"/>
      <c r="IS419"/>
      <c r="IT419"/>
      <c r="IU419"/>
      <c r="IV419"/>
    </row>
    <row r="420" spans="2:256" s="1" customFormat="1" ht="14.25">
      <c r="B420" s="10"/>
      <c r="C420" s="11"/>
      <c r="D420" s="12"/>
      <c r="E420" s="13"/>
      <c r="F420" s="13"/>
      <c r="G420" s="14"/>
      <c r="H420" s="14"/>
      <c r="I420" s="13"/>
      <c r="J420" s="13"/>
      <c r="K420" s="13"/>
      <c r="M420" s="15"/>
      <c r="IH420"/>
      <c r="II420"/>
      <c r="IJ420"/>
      <c r="IK420"/>
      <c r="IL420"/>
      <c r="IM420"/>
      <c r="IN420"/>
      <c r="IO420"/>
      <c r="IP420"/>
      <c r="IQ420"/>
      <c r="IR420"/>
      <c r="IS420"/>
      <c r="IT420"/>
      <c r="IU420"/>
      <c r="IV420"/>
    </row>
    <row r="421" spans="2:256" s="1" customFormat="1" ht="14.25">
      <c r="B421" s="10"/>
      <c r="C421" s="11"/>
      <c r="D421" s="12"/>
      <c r="E421" s="13"/>
      <c r="F421" s="13"/>
      <c r="G421" s="14"/>
      <c r="H421" s="14"/>
      <c r="I421" s="13"/>
      <c r="J421" s="13"/>
      <c r="K421" s="13"/>
      <c r="M421" s="15"/>
      <c r="IH421"/>
      <c r="II421"/>
      <c r="IJ421"/>
      <c r="IK421"/>
      <c r="IL421"/>
      <c r="IM421"/>
      <c r="IN421"/>
      <c r="IO421"/>
      <c r="IP421"/>
      <c r="IQ421"/>
      <c r="IR421"/>
      <c r="IS421"/>
      <c r="IT421"/>
      <c r="IU421"/>
      <c r="IV421"/>
    </row>
    <row r="422" spans="2:256" s="1" customFormat="1" ht="14.25">
      <c r="B422" s="10"/>
      <c r="C422" s="11"/>
      <c r="D422" s="12"/>
      <c r="E422" s="13"/>
      <c r="F422" s="13"/>
      <c r="G422" s="14"/>
      <c r="H422" s="14"/>
      <c r="I422" s="13"/>
      <c r="J422" s="13"/>
      <c r="K422" s="13"/>
      <c r="M422" s="15"/>
      <c r="IH422"/>
      <c r="II422"/>
      <c r="IJ422"/>
      <c r="IK422"/>
      <c r="IL422"/>
      <c r="IM422"/>
      <c r="IN422"/>
      <c r="IO422"/>
      <c r="IP422"/>
      <c r="IQ422"/>
      <c r="IR422"/>
      <c r="IS422"/>
      <c r="IT422"/>
      <c r="IU422"/>
      <c r="IV422"/>
    </row>
    <row r="423" spans="2:256" s="1" customFormat="1" ht="14.25">
      <c r="B423" s="10"/>
      <c r="C423" s="11"/>
      <c r="D423" s="12"/>
      <c r="E423" s="13"/>
      <c r="F423" s="13"/>
      <c r="G423" s="14"/>
      <c r="H423" s="14"/>
      <c r="I423" s="13"/>
      <c r="J423" s="13"/>
      <c r="K423" s="13"/>
      <c r="M423" s="15"/>
      <c r="IH423"/>
      <c r="II423"/>
      <c r="IJ423"/>
      <c r="IK423"/>
      <c r="IL423"/>
      <c r="IM423"/>
      <c r="IN423"/>
      <c r="IO423"/>
      <c r="IP423"/>
      <c r="IQ423"/>
      <c r="IR423"/>
      <c r="IS423"/>
      <c r="IT423"/>
      <c r="IU423"/>
      <c r="IV423"/>
    </row>
    <row r="424" spans="2:256" s="1" customFormat="1" ht="14.25">
      <c r="B424" s="10"/>
      <c r="C424" s="11"/>
      <c r="D424" s="12"/>
      <c r="E424" s="13"/>
      <c r="F424" s="13"/>
      <c r="G424" s="14"/>
      <c r="H424" s="14"/>
      <c r="I424" s="13"/>
      <c r="J424" s="13"/>
      <c r="K424" s="13"/>
      <c r="M424" s="15"/>
      <c r="IH424"/>
      <c r="II424"/>
      <c r="IJ424"/>
      <c r="IK424"/>
      <c r="IL424"/>
      <c r="IM424"/>
      <c r="IN424"/>
      <c r="IO424"/>
      <c r="IP424"/>
      <c r="IQ424"/>
      <c r="IR424"/>
      <c r="IS424"/>
      <c r="IT424"/>
      <c r="IU424"/>
      <c r="IV424"/>
    </row>
    <row r="425" spans="2:256" s="1" customFormat="1" ht="14.25">
      <c r="B425" s="10"/>
      <c r="C425" s="11"/>
      <c r="D425" s="12"/>
      <c r="E425" s="13"/>
      <c r="F425" s="13"/>
      <c r="G425" s="14"/>
      <c r="H425" s="14"/>
      <c r="I425" s="13"/>
      <c r="J425" s="13"/>
      <c r="K425" s="13"/>
      <c r="M425" s="15"/>
      <c r="IH425"/>
      <c r="II425"/>
      <c r="IJ425"/>
      <c r="IK425"/>
      <c r="IL425"/>
      <c r="IM425"/>
      <c r="IN425"/>
      <c r="IO425"/>
      <c r="IP425"/>
      <c r="IQ425"/>
      <c r="IR425"/>
      <c r="IS425"/>
      <c r="IT425"/>
      <c r="IU425"/>
      <c r="IV425"/>
    </row>
    <row r="426" spans="2:256" s="1" customFormat="1" ht="14.25">
      <c r="B426" s="10"/>
      <c r="C426" s="11"/>
      <c r="D426" s="12"/>
      <c r="E426" s="13"/>
      <c r="F426" s="13"/>
      <c r="G426" s="14"/>
      <c r="H426" s="14"/>
      <c r="I426" s="13"/>
      <c r="J426" s="13"/>
      <c r="K426" s="13"/>
      <c r="M426" s="15"/>
      <c r="IH426"/>
      <c r="II426"/>
      <c r="IJ426"/>
      <c r="IK426"/>
      <c r="IL426"/>
      <c r="IM426"/>
      <c r="IN426"/>
      <c r="IO426"/>
      <c r="IP426"/>
      <c r="IQ426"/>
      <c r="IR426"/>
      <c r="IS426"/>
      <c r="IT426"/>
      <c r="IU426"/>
      <c r="IV426"/>
    </row>
  </sheetData>
  <sheetProtection/>
  <autoFilter ref="A1:IV426"/>
  <mergeCells count="4">
    <mergeCell ref="A2:M2"/>
    <mergeCell ref="A3:F3"/>
    <mergeCell ref="G3:L3"/>
    <mergeCell ref="M25:M26"/>
  </mergeCells>
  <printOptions/>
  <pageMargins left="0.75" right="0.55" top="0.8" bottom="0.8" header="0.51" footer="0.51"/>
  <pageSetup horizontalDpi="600" verticalDpi="600" orientation="portrait" paperSize="9"/>
  <headerFooter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G22" sqref="G22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WWW.BLUE08.CN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蓝影论坛</dc:creator>
  <cp:keywords/>
  <dc:description/>
  <cp:lastModifiedBy>陈凤品</cp:lastModifiedBy>
  <cp:lastPrinted>2017-06-27T03:15:44Z</cp:lastPrinted>
  <dcterms:created xsi:type="dcterms:W3CDTF">2014-04-11T03:58:58Z</dcterms:created>
  <dcterms:modified xsi:type="dcterms:W3CDTF">2020-08-17T03:50:15Z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  <property fmtid="{D5CDD505-2E9C-101B-9397-08002B2CF9AE}" pid="4" name="KSORubyTemplate">
    <vt:lpwstr>11</vt:lpwstr>
  </property>
</Properties>
</file>