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一类项目 " sheetId="1" r:id="rId1"/>
    <sheet name="一类项目(土地、林地流转)" sheetId="2" r:id="rId2"/>
  </sheets>
  <definedNames>
    <definedName name="_xlnm.Print_Area" localSheetId="0">'一类项目 '!$A$1:$L$119</definedName>
    <definedName name="_xlnm.Print_Area" localSheetId="1">'一类项目(土地、林地流转)'!$A$1:$N$15</definedName>
    <definedName name="_xlnm.Print_Titles" localSheetId="0">'一类项目 '!$1:$4</definedName>
    <definedName name="_xlnm.Print_Titles" localSheetId="1">'一类项目(土地、林地流转)'!$2:$4</definedName>
    <definedName name="_xlnm._FilterDatabase" localSheetId="0" hidden="1">'一类项目 '!$A$4:$Y$119</definedName>
    <definedName name="_xlnm._FilterDatabase" localSheetId="1" hidden="1">'一类项目(土地、林地流转)'!$A$4:$P$15</definedName>
  </definedNames>
  <calcPr fullCalcOnLoad="1"/>
</workbook>
</file>

<file path=xl/sharedStrings.xml><?xml version="1.0" encoding="utf-8"?>
<sst xmlns="http://schemas.openxmlformats.org/spreadsheetml/2006/main" count="749" uniqueCount="565">
  <si>
    <t>附件1</t>
  </si>
  <si>
    <t>2020年高效生态农业发展项目（一类项目）(第二批）建设计划汇总表（拟立项）</t>
  </si>
  <si>
    <t>单位：万元</t>
  </si>
  <si>
    <t>产业类别</t>
  </si>
  <si>
    <t>序号</t>
  </si>
  <si>
    <t>编号</t>
  </si>
  <si>
    <t>项目名称</t>
  </si>
  <si>
    <t>实施单位</t>
  </si>
  <si>
    <t>建设地点</t>
  </si>
  <si>
    <t>建设规模</t>
  </si>
  <si>
    <t>计划补助
金额</t>
  </si>
  <si>
    <t>备注</t>
  </si>
  <si>
    <t xml:space="preserve">联系电话 </t>
  </si>
  <si>
    <t>所属乡镇</t>
  </si>
  <si>
    <t>（一）
杨梅产业</t>
  </si>
  <si>
    <t>青（农）20200930024</t>
  </si>
  <si>
    <t>新发展杨梅基地</t>
  </si>
  <si>
    <t>青田县沈蓝家庭农场</t>
  </si>
  <si>
    <t>海口镇和合茶园村</t>
  </si>
  <si>
    <t>新发展杨梅100亩</t>
  </si>
  <si>
    <t>蓝少伟18806884551</t>
  </si>
  <si>
    <t>海口镇</t>
  </si>
  <si>
    <t>小计</t>
  </si>
  <si>
    <t>100亩</t>
  </si>
  <si>
    <t>青（农）20200930005</t>
  </si>
  <si>
    <t>杨梅促成大棚建设</t>
  </si>
  <si>
    <t>青田县绿丰梅园家庭农场</t>
  </si>
  <si>
    <t>瓯南街道平风寨村寨坪下和西下山坪</t>
  </si>
  <si>
    <t>杨梅大棚7000平方米</t>
  </si>
  <si>
    <t>蒋东丽           13666561079</t>
  </si>
  <si>
    <t>瓯南街道</t>
  </si>
  <si>
    <t>青（农）20200930006</t>
  </si>
  <si>
    <t>杨梅大棚设施项目</t>
  </si>
  <si>
    <t>青田柑梅果蔬种植专业合作社</t>
  </si>
  <si>
    <t>瓯南街道魁市村驼岩背</t>
  </si>
  <si>
    <t>杨梅大棚3500平方米</t>
  </si>
  <si>
    <t>朱王芬13867091361</t>
  </si>
  <si>
    <t>青（农）20200930079</t>
  </si>
  <si>
    <t>杨梅大棚</t>
  </si>
  <si>
    <t>青田县平风寨春华家庭农场</t>
  </si>
  <si>
    <t>瓯南街道平风寨村南木宕</t>
  </si>
  <si>
    <t>杨梅大棚5000平方米</t>
  </si>
  <si>
    <t>陈朝明15215766663</t>
  </si>
  <si>
    <t>青（农）20200930007</t>
  </si>
  <si>
    <t>杨梅热镀锌钢架大棚栽培建设</t>
  </si>
  <si>
    <t>青田县青滩果蔬种植专业合作社</t>
  </si>
  <si>
    <t>仁宫乡钓滩村石车</t>
  </si>
  <si>
    <t>杨梅热镀锌钢架大棚栽培5000平方米</t>
  </si>
  <si>
    <t>蒋祖彬
13732559029</t>
  </si>
  <si>
    <t>仁宫乡</t>
  </si>
  <si>
    <t>青（农）20200930008</t>
  </si>
  <si>
    <t>青田县如媚杨梅种植专业合作社</t>
  </si>
  <si>
    <t>仁宫乡密溪孙前自然村</t>
  </si>
  <si>
    <t>发展热镀锌钢架大棚栽培3333平方米</t>
  </si>
  <si>
    <t>叶梦华
13884367768</t>
  </si>
  <si>
    <t>青（农）20200930009</t>
  </si>
  <si>
    <t>青田县夏爱平家庭农场</t>
  </si>
  <si>
    <t>仁宫乡仁宫村后半山文</t>
  </si>
  <si>
    <t>发展热镀锌钢架大棚栽培10000平方米</t>
  </si>
  <si>
    <t>夏爱平
13735942376</t>
  </si>
  <si>
    <t>青（农）20200930010</t>
  </si>
  <si>
    <t>青田县林如荣家庭农场</t>
  </si>
  <si>
    <t>三溪口街道白浦村下岙后半山</t>
  </si>
  <si>
    <t>杨梅大棚3333平方米</t>
  </si>
  <si>
    <t>林如荣15990836963</t>
  </si>
  <si>
    <t>三溪口街道</t>
  </si>
  <si>
    <t>青（农）20200930011</t>
  </si>
  <si>
    <t>杨梅网室避雨设施建设</t>
  </si>
  <si>
    <t>青田禾光农业有限公司</t>
  </si>
  <si>
    <t>三溪口街道白浦上斜自然村</t>
  </si>
  <si>
    <t>发展热镀锌钢架大棚栽培20000平方米</t>
  </si>
  <si>
    <t>彭森毅13757091890</t>
  </si>
  <si>
    <t>青（农）20200930012</t>
  </si>
  <si>
    <t>青田县留雄家庭农场</t>
  </si>
  <si>
    <t>林留雄15005782717</t>
  </si>
  <si>
    <t>青（农）20200930013</t>
  </si>
  <si>
    <t>杨梅网室避雨大棚</t>
  </si>
  <si>
    <t>青田县荣敏水果种植专业合作社</t>
  </si>
  <si>
    <t>三溪口街道仁川村</t>
  </si>
  <si>
    <t>杨梅网室避雨大棚5亩（3335平方米）</t>
  </si>
  <si>
    <t>叶荣敏13600602747</t>
  </si>
  <si>
    <t>青（农）20200930014</t>
  </si>
  <si>
    <t>杨梅钢架大棚建设项目</t>
  </si>
  <si>
    <t>青田陈汉标家庭农场</t>
  </si>
  <si>
    <t>三溪口街道京岙村</t>
  </si>
  <si>
    <t>新建杨梅钢架连栋大棚4000平方米</t>
  </si>
  <si>
    <t>陈汉标13867093145</t>
  </si>
  <si>
    <t>青（农）20200930016</t>
  </si>
  <si>
    <t>青田县香鹤果蔬种植专业合作社</t>
  </si>
  <si>
    <t>三溪口街道白浦村</t>
  </si>
  <si>
    <t>青（农）20200930017</t>
  </si>
  <si>
    <t>建设杨梅大棚</t>
  </si>
  <si>
    <t>青田县林小波家庭农场</t>
  </si>
  <si>
    <t>三溪口街道上岸村</t>
  </si>
  <si>
    <t>建设杨梅大棚15亩（10005平方米）</t>
  </si>
  <si>
    <t>青（农）20200930018</t>
  </si>
  <si>
    <t>青田县红丰家庭农场</t>
  </si>
  <si>
    <t>新建杨梅钢架连栋大棚5亩（3335平方米）</t>
  </si>
  <si>
    <t>陈建峰15957835180</t>
  </si>
  <si>
    <t>青（农）20200930019</t>
  </si>
  <si>
    <t>青田县青升农业科技有限公司</t>
  </si>
  <si>
    <t>新建杨梅钢架连栋大棚30亩（20010平方米）</t>
  </si>
  <si>
    <t>季东青13867077119</t>
  </si>
  <si>
    <t>青（农）20200930020</t>
  </si>
  <si>
    <t xml:space="preserve">杨梅大棚 </t>
  </si>
  <si>
    <t>青田县林成光家庭农场</t>
  </si>
  <si>
    <t>三溪口街道白浦村城岙底</t>
  </si>
  <si>
    <t>林成光13757817629</t>
  </si>
  <si>
    <t>青（农）20200831001</t>
  </si>
  <si>
    <t>建科杨梅热镀锌钢架大棚建设项目</t>
  </si>
  <si>
    <t>青田县建科果蔬种植专业合作社</t>
  </si>
  <si>
    <t>新建杨梅热镀锌钢架大棚10000平方米</t>
  </si>
  <si>
    <t>姚建岭13757812582</t>
  </si>
  <si>
    <t>青（农）20200930021</t>
  </si>
  <si>
    <t>新建杨梅大棚设施</t>
  </si>
  <si>
    <t>青田北山湖西水果种植专业合作社</t>
  </si>
  <si>
    <t>北山镇湖西村</t>
  </si>
  <si>
    <t>150亩杨梅基地新建杨梅大棚设施20000平方米</t>
  </si>
  <si>
    <t>詹飞
13867090561</t>
  </si>
  <si>
    <t>北山镇</t>
  </si>
  <si>
    <t>青（农）20200930080</t>
  </si>
  <si>
    <t>杨梅大棚建设</t>
  </si>
  <si>
    <t>青田县金岩银家庭农场</t>
  </si>
  <si>
    <t>高市乡高市村</t>
  </si>
  <si>
    <t>杨梅连栋钢架大棚2000平方米</t>
  </si>
  <si>
    <t>金岩银1500588215</t>
  </si>
  <si>
    <t>高市乡</t>
  </si>
  <si>
    <t>147184平方米</t>
  </si>
  <si>
    <t>青（农）20200930003</t>
  </si>
  <si>
    <t>杨梅罗幔式防虫网棚项目</t>
  </si>
  <si>
    <t>青田县芝山水果种植专业合作社</t>
  </si>
  <si>
    <t>船寮镇戈溪村</t>
  </si>
  <si>
    <t>罗幔式防虫网杨梅150株</t>
  </si>
  <si>
    <t>周利军
13867078578</t>
  </si>
  <si>
    <t>船寮镇</t>
  </si>
  <si>
    <t>青（农）20200930004</t>
  </si>
  <si>
    <t>杨梅罗幔棚</t>
  </si>
  <si>
    <t>青田县叶祖林家庭农场</t>
  </si>
  <si>
    <t>瓯南街道水南村</t>
  </si>
  <si>
    <t>杨梅罗幔棚50个</t>
  </si>
  <si>
    <t>叶祖林13905782935</t>
  </si>
  <si>
    <t>青（农）20200930015</t>
  </si>
  <si>
    <t>杨梅单株蚊虫网</t>
  </si>
  <si>
    <t>杨梅防虫网50株</t>
  </si>
  <si>
    <t>青（农）20200930022</t>
  </si>
  <si>
    <t>杨梅防虫网</t>
  </si>
  <si>
    <t>海口镇和合金山头村</t>
  </si>
  <si>
    <t>300株</t>
  </si>
  <si>
    <t>（一）
木本油料产业</t>
  </si>
  <si>
    <t>青（林）20200925001</t>
  </si>
  <si>
    <t>油茶新造林</t>
  </si>
  <si>
    <t>青田县张汉荣家庭农场</t>
  </si>
  <si>
    <t>700亩</t>
  </si>
  <si>
    <t>青（林）20200925002</t>
  </si>
  <si>
    <r>
      <t>青田县阜</t>
    </r>
    <r>
      <rPr>
        <sz val="10"/>
        <color indexed="8"/>
        <rFont val="宋体"/>
        <family val="0"/>
      </rPr>
      <t>垟</t>
    </r>
    <r>
      <rPr>
        <sz val="10"/>
        <color indexed="8"/>
        <rFont val="仿宋_GB2312"/>
        <family val="3"/>
      </rPr>
      <t>农林开发有限公司</t>
    </r>
  </si>
  <si>
    <t>阜山乡</t>
  </si>
  <si>
    <t>600亩</t>
  </si>
  <si>
    <t>青（林）20200925003</t>
  </si>
  <si>
    <t>青田达元园林绿化有限公司</t>
  </si>
  <si>
    <t>章村乡</t>
  </si>
  <si>
    <t>青（林）20200925004</t>
  </si>
  <si>
    <t>青田县季红强家庭农场</t>
  </si>
  <si>
    <t>高湖镇</t>
  </si>
  <si>
    <t>180亩</t>
  </si>
  <si>
    <t>青（林）20200925005</t>
  </si>
  <si>
    <t>青田县毛山龙油茶种植专业合作社</t>
  </si>
  <si>
    <t>三溪口</t>
  </si>
  <si>
    <t>青（林）20200925006</t>
  </si>
  <si>
    <t>油茶低产林改造</t>
  </si>
  <si>
    <t>青田县德林家庭农场</t>
  </si>
  <si>
    <t>腊口镇</t>
  </si>
  <si>
    <t>300亩</t>
  </si>
  <si>
    <t>青（林）20200925007</t>
  </si>
  <si>
    <t>青田县张仁友家庭农场</t>
  </si>
  <si>
    <t>200亩</t>
  </si>
  <si>
    <t>青（林）20200925008</t>
  </si>
  <si>
    <t>青田民光红花油茶种植专业合作社</t>
  </si>
  <si>
    <t>1000亩</t>
  </si>
  <si>
    <t>青（林）20200925009</t>
  </si>
  <si>
    <t>青田县洪爱民家庭农场</t>
  </si>
  <si>
    <t>150亩</t>
  </si>
  <si>
    <t>青（林）20200925010</t>
  </si>
  <si>
    <t>油橄榄新造林</t>
  </si>
  <si>
    <t xml:space="preserve">浙江双海源农业科技发展科技有限公司
</t>
  </si>
  <si>
    <t>海溪乡</t>
  </si>
  <si>
    <t>（二）
笋竹两用林产业</t>
  </si>
  <si>
    <t>青（林）20200925011</t>
  </si>
  <si>
    <t>笋竹两用林示范基地建设</t>
  </si>
  <si>
    <t>青田县桃坳竹笋种植专业合作社</t>
  </si>
  <si>
    <t>青（林）20200925012</t>
  </si>
  <si>
    <t>青田县李仙聪家庭农场</t>
  </si>
  <si>
    <t>祯埠镇</t>
  </si>
  <si>
    <t>350亩</t>
  </si>
  <si>
    <t>1050亩</t>
  </si>
  <si>
    <t>（二）
茶叶产业</t>
  </si>
  <si>
    <t>青（农）20200930025</t>
  </si>
  <si>
    <t>新茶园开发</t>
  </si>
  <si>
    <t>青田县兴博农业开发有限公司</t>
  </si>
  <si>
    <t>吴坑乡东溪村</t>
  </si>
  <si>
    <t>新建茶园200亩</t>
  </si>
  <si>
    <t>章定炳18590922999</t>
  </si>
  <si>
    <t>吴坑乡</t>
  </si>
  <si>
    <t>青（农）20200930026</t>
  </si>
  <si>
    <t>云里千亩高山有机茶园</t>
  </si>
  <si>
    <t>青田云里高新农业开发有限公司</t>
  </si>
  <si>
    <t>季宅乡潘山村</t>
  </si>
  <si>
    <t>在潘山大洋山上建设1000亩高标准有机茶园</t>
  </si>
  <si>
    <t>洪双华13757817187</t>
  </si>
  <si>
    <t>季宅乡</t>
  </si>
  <si>
    <t>1200亩</t>
  </si>
  <si>
    <t>青（农）20200930027</t>
  </si>
  <si>
    <t>老茶园改造</t>
  </si>
  <si>
    <t>青田县赵和平果蔬种植专业合作社</t>
  </si>
  <si>
    <t>章村乡小砩村马坑紫若戳</t>
  </si>
  <si>
    <t>老茶园改造20亩</t>
  </si>
  <si>
    <t>赵和平
13857040382</t>
  </si>
  <si>
    <t>青（农）20200930028</t>
  </si>
  <si>
    <t>青田县石坑岭茶叶种植专业合作社</t>
  </si>
  <si>
    <r>
      <t>黄</t>
    </r>
    <r>
      <rPr>
        <sz val="10"/>
        <color indexed="8"/>
        <rFont val="宋体"/>
        <family val="0"/>
      </rPr>
      <t>垟</t>
    </r>
    <r>
      <rPr>
        <sz val="10"/>
        <color indexed="8"/>
        <rFont val="仿宋_GB2312"/>
        <family val="3"/>
      </rPr>
      <t>乡石坑岭村</t>
    </r>
  </si>
  <si>
    <t>老茶园改造160亩</t>
  </si>
  <si>
    <t>周成培13736715828</t>
  </si>
  <si>
    <t>黄垟乡</t>
  </si>
  <si>
    <t>（三）
中药材产业</t>
  </si>
  <si>
    <t>青（农）20200930030</t>
  </si>
  <si>
    <t>万山乡天塘山覆盆子基地项目</t>
  </si>
  <si>
    <t>青田县先雄农业开发有限公司</t>
  </si>
  <si>
    <t>万山乡陈吾寮村</t>
  </si>
  <si>
    <t>覆盆子165亩</t>
  </si>
  <si>
    <t>潘先雄15857823798</t>
  </si>
  <si>
    <t>万山乡</t>
  </si>
  <si>
    <t>青（农）20200930081</t>
  </si>
  <si>
    <t>平溪村浙贝母种植项目</t>
  </si>
  <si>
    <t>青田梦飞淡水鱼养殖专业合作社</t>
  </si>
  <si>
    <t>东源镇平溪村</t>
  </si>
  <si>
    <t>浙贝母50亩</t>
  </si>
  <si>
    <t>叶晓1598808568</t>
  </si>
  <si>
    <t>东源镇</t>
  </si>
  <si>
    <t>215亩</t>
  </si>
  <si>
    <t>（四）
水果产业</t>
  </si>
  <si>
    <t>青（农）20200930033</t>
  </si>
  <si>
    <t>小舟山村水果基地</t>
  </si>
  <si>
    <t>青田县邹建恩家庭农场</t>
  </si>
  <si>
    <t>小舟山乡小舟山村</t>
  </si>
  <si>
    <t>扩建200亩水果基地，其中100亩杨梅，100亩红心李</t>
  </si>
  <si>
    <t>邹建恩13216871798</t>
  </si>
  <si>
    <t>小舟山乡</t>
  </si>
  <si>
    <t>（五）
渔业产业</t>
  </si>
  <si>
    <t>青（农）20200930036</t>
  </si>
  <si>
    <t>丽湖水库生态鱼养殖</t>
  </si>
  <si>
    <t>青田凌云农产品专业合作社</t>
  </si>
  <si>
    <t>万阜乡新庄村</t>
  </si>
  <si>
    <t>1005亩</t>
  </si>
  <si>
    <t>朱少林15857846071</t>
  </si>
  <si>
    <t>万阜乡</t>
  </si>
  <si>
    <t>（六）
蔬菜产业</t>
  </si>
  <si>
    <t>青（农）20200930037</t>
  </si>
  <si>
    <t>蔬菜种植基地</t>
  </si>
  <si>
    <t>浙江鹤行生态农业发展有限公司</t>
  </si>
  <si>
    <t>仁宫乡彭湖尼山</t>
  </si>
  <si>
    <t>发展连片露地蔬菜基地100亩</t>
  </si>
  <si>
    <t>夏春平
13606694223（514223）</t>
  </si>
  <si>
    <t>青（农）20200930038</t>
  </si>
  <si>
    <t>上寮村茄子基地</t>
  </si>
  <si>
    <t>青田县赛广农业开发有限公司</t>
  </si>
  <si>
    <t>章村乡上寮村</t>
  </si>
  <si>
    <t>种植茄子60亩</t>
  </si>
  <si>
    <t>张赛广
13157898972</t>
  </si>
  <si>
    <t>青（农）20200930090</t>
  </si>
  <si>
    <t>舒桥乡九源村蔬菜种植基地</t>
  </si>
  <si>
    <t>青田县正发果蔬种植专业合作社</t>
  </si>
  <si>
    <t>舒桥乡九源村</t>
  </si>
  <si>
    <t>种植茄子40亩</t>
  </si>
  <si>
    <t>胡正祖13857069812</t>
  </si>
  <si>
    <t>（七）
休闲观光农业</t>
  </si>
  <si>
    <t>青（农）20200927001</t>
  </si>
  <si>
    <t>章旦乡红萝山花卉基地</t>
  </si>
  <si>
    <t>青田章旦生态农业开发有限公司</t>
  </si>
  <si>
    <t>章旦乡章旦村</t>
  </si>
  <si>
    <r>
      <t>在章旦外</t>
    </r>
    <r>
      <rPr>
        <sz val="10"/>
        <color indexed="8"/>
        <rFont val="宋体"/>
        <family val="0"/>
      </rPr>
      <t>垟</t>
    </r>
    <r>
      <rPr>
        <sz val="10"/>
        <color indexed="8"/>
        <rFont val="仿宋_GB2312"/>
        <family val="3"/>
      </rPr>
      <t>种养荷花、彩色油菜花160亩，红萝山种植彩色油菜花、郁金香、金盏菊、孔雀花等200亩，合计360亩。</t>
    </r>
  </si>
  <si>
    <t>郑进光13906882252</t>
  </si>
  <si>
    <t>章旦乡</t>
  </si>
  <si>
    <t>青（农）20200930082</t>
  </si>
  <si>
    <t>青田三溪口街道吴山创意农作物（油菜花）</t>
  </si>
  <si>
    <t>青田县三溪口街道吴山村股份经济合作社</t>
  </si>
  <si>
    <t>三溪口街道吴山村</t>
  </si>
  <si>
    <t>种植油菜花200亩</t>
  </si>
  <si>
    <t>留麦敏13867081176</t>
  </si>
  <si>
    <t>青（农）20200930083</t>
  </si>
  <si>
    <t>青田三溪口街道石溪创意农作物（油菜花）</t>
  </si>
  <si>
    <t>青田县三溪口街道石溪村股份经济合作社</t>
  </si>
  <si>
    <t>三溪口街道石溪村</t>
  </si>
  <si>
    <t>詹福章13967092529</t>
  </si>
  <si>
    <t>760亩</t>
  </si>
  <si>
    <t>（八）
农产品加工</t>
  </si>
  <si>
    <t>青（农）20200930039</t>
  </si>
  <si>
    <t>厂房租金</t>
  </si>
  <si>
    <t>青田元品园农业科技有限公司</t>
  </si>
  <si>
    <t>三溪口街道仁川草苗食品园区内</t>
  </si>
  <si>
    <t>厂房租赁用于杨梅保鲜及农产品深加工</t>
  </si>
  <si>
    <t>陈秋13666553242</t>
  </si>
  <si>
    <t>青（农）20200930040</t>
  </si>
  <si>
    <t>改建茶厂项目</t>
  </si>
  <si>
    <t>青田子午谷生态农业开发有限公司</t>
  </si>
  <si>
    <t>祯埠镇岭下村</t>
  </si>
  <si>
    <t>利用现有350平方米房屋改建茶厂</t>
  </si>
  <si>
    <t>饶军建13884387671</t>
  </si>
  <si>
    <t>青（农）20200930084</t>
  </si>
  <si>
    <t>农产品加工设备（烘干设备节能型）</t>
  </si>
  <si>
    <t>三溪口街道（草苗食品园）</t>
  </si>
  <si>
    <t>空气能烘干设备，用于杨梅干、笋干、蔬菜、谷物等农产品低温脱水烘干</t>
  </si>
  <si>
    <t>（九）
基地道路建设</t>
  </si>
  <si>
    <t>青（农）20200930041</t>
  </si>
  <si>
    <t>水果基地操作道建设</t>
  </si>
  <si>
    <t>青田县伯利恒农产品专业合作社</t>
  </si>
  <si>
    <t>吴坑乡泉城村</t>
  </si>
  <si>
    <t>种植蓝莓、西梅、红梨等水果100亩建操作道建设560米</t>
  </si>
  <si>
    <t>叶恩福15242537785</t>
  </si>
  <si>
    <t>青（农）20200930042</t>
  </si>
  <si>
    <t>中药材积壳绿色种植发展</t>
  </si>
  <si>
    <t>青田县万庄果蔬种植专业合作社</t>
  </si>
  <si>
    <t>季宅乡皇山村</t>
  </si>
  <si>
    <t>积壳200多亩建设路基2000米，道路硬化2000米，操作道建设2000米</t>
  </si>
  <si>
    <t>2000*50=100000
2000*80=160000
2000*50=100000</t>
  </si>
  <si>
    <t>季伯雄13567038353</t>
  </si>
  <si>
    <t>青（农）20200930045</t>
  </si>
  <si>
    <t>杨梅操作道建设</t>
  </si>
  <si>
    <t>青田县蒋玉华水果种植专业合作社</t>
  </si>
  <si>
    <r>
      <t>仁宫乡彭湖村</t>
    </r>
    <r>
      <rPr>
        <sz val="10"/>
        <color indexed="8"/>
        <rFont val="宋体"/>
        <family val="0"/>
      </rPr>
      <t>榅</t>
    </r>
    <r>
      <rPr>
        <sz val="10"/>
        <color indexed="8"/>
        <rFont val="仿宋_GB2312"/>
        <family val="3"/>
      </rPr>
      <t>树坪</t>
    </r>
  </si>
  <si>
    <t>30亩的杨梅山上新建操作道3000米</t>
  </si>
  <si>
    <t>蒋玉华
13587159171（579171）</t>
  </si>
  <si>
    <t>青（农）20200930047</t>
  </si>
  <si>
    <t>青田县叶林土家庭农场</t>
  </si>
  <si>
    <t>40亩的杨梅基地上，新建杨梅操作道900米</t>
  </si>
  <si>
    <t>叶林土
13967088333（678333）</t>
  </si>
  <si>
    <t>青（农）20200930048</t>
  </si>
  <si>
    <t>杨梅机耕路建设</t>
  </si>
  <si>
    <t>青田县锡荣畜禽养殖专业合作社</t>
  </si>
  <si>
    <t>仁宫乡密溪孙前坑下山</t>
  </si>
  <si>
    <t>200亩的杨梅基地上新建机耕路2500米</t>
  </si>
  <si>
    <t>留锡荣
13867076518（638518）</t>
  </si>
  <si>
    <t>青（农）20200930049</t>
  </si>
  <si>
    <t>新建操作道</t>
  </si>
  <si>
    <t>青田千峡醉仙红农产品专业合作社</t>
  </si>
  <si>
    <t>北山镇大岩下村</t>
  </si>
  <si>
    <t>200亩农业基地新建操作道2500米</t>
  </si>
  <si>
    <t>周李伟
13666569518</t>
  </si>
  <si>
    <t>青（农）20200930050</t>
  </si>
  <si>
    <t>青田县蔡长发家庭农场</t>
  </si>
  <si>
    <t>北山镇湖中村</t>
  </si>
  <si>
    <t>100亩农业生产基地新建操作道1000米</t>
  </si>
  <si>
    <t>蔡长发
15990898082</t>
  </si>
  <si>
    <t>青（农）20200930051</t>
  </si>
  <si>
    <t>青田文瑞水果种植专业合作社</t>
  </si>
  <si>
    <t>北山镇半岭村</t>
  </si>
  <si>
    <t>30亩农业生产基地新建操作道1000米</t>
  </si>
  <si>
    <t>张继允
15905886305</t>
  </si>
  <si>
    <t>青（农）20200930052</t>
  </si>
  <si>
    <t>青田县陈宗平家庭农场</t>
  </si>
  <si>
    <t>高市乡练岙村</t>
  </si>
  <si>
    <t>杨梅30亩新建杨梅操作道2500米</t>
  </si>
  <si>
    <t>陈宗平15957834508</t>
  </si>
  <si>
    <t>青（农）20200930053</t>
  </si>
  <si>
    <t>青田县留伯松家庭农场</t>
  </si>
  <si>
    <t>杨梅40亩新建杨梅操作道2600米</t>
  </si>
  <si>
    <t>留伯松15857822268</t>
  </si>
  <si>
    <t>青（农）20200930054</t>
  </si>
  <si>
    <t>青田县留作洪家庭农场</t>
  </si>
  <si>
    <t>杨梅40亩新建杨梅操作道2000米</t>
  </si>
  <si>
    <t>留作洪15906410061</t>
  </si>
  <si>
    <t>青（农）20200930055</t>
  </si>
  <si>
    <t>青田县王民家庭农场</t>
  </si>
  <si>
    <t>杨梅30亩新建杨梅操作道1500米</t>
  </si>
  <si>
    <t>王民15157859573</t>
  </si>
  <si>
    <t>青（农）20200930056</t>
  </si>
  <si>
    <t>东岙底高效绿色基地操作道建设</t>
  </si>
  <si>
    <t>青田县高市乡高市村股份经济合作社</t>
  </si>
  <si>
    <t>良田百亩东岙底高效绿色基地操作道建设1500米</t>
  </si>
  <si>
    <t>陈海青13757816897</t>
  </si>
  <si>
    <t>青（农）20200930085</t>
  </si>
  <si>
    <t>操作道建设</t>
  </si>
  <si>
    <t>杨梅35亩建设杨梅操作道1400米</t>
  </si>
  <si>
    <t>青（农）20200930057</t>
  </si>
  <si>
    <t>杨梅基地操作道建设项目</t>
  </si>
  <si>
    <t>三溪口街道白浦村朱包尖</t>
  </si>
  <si>
    <t>获得浙江省种植业“五大”主推技术示范基地、浙江省杨梅避雨栽培示范基地称号，现有杨梅示范基地连片100多亩：新建操作道1000米</t>
  </si>
  <si>
    <t>青（农）20200930058</t>
  </si>
  <si>
    <t>杨梅基地操作道</t>
  </si>
  <si>
    <t>杨梅基地200亩建操作道4000米</t>
  </si>
  <si>
    <t>蓝少伟188806884551</t>
  </si>
  <si>
    <t>青（农）20200930059</t>
  </si>
  <si>
    <t>青田县平路头果蔬种植专业合作社</t>
  </si>
  <si>
    <t>仁宫乡小奕村头</t>
  </si>
  <si>
    <t>杨梅基地650亩建操作道2500米</t>
  </si>
  <si>
    <t>姚旭俊13735968373</t>
  </si>
  <si>
    <t>36460米</t>
  </si>
  <si>
    <t>（十）
“三新”技术推广</t>
  </si>
  <si>
    <t>青（农）20200930061</t>
  </si>
  <si>
    <t>早佳早熟杨梅新品种引种</t>
  </si>
  <si>
    <t>青田县哲哲家庭农场</t>
  </si>
  <si>
    <t>腊口镇腊溪村后岭头自然村</t>
  </si>
  <si>
    <t>引进2年生早佳早熟杨梅新品种10亩</t>
  </si>
  <si>
    <t>曾国贵13587148799</t>
  </si>
  <si>
    <t>青（农）20200930062</t>
  </si>
  <si>
    <t>杨梅高大树冠矮化改造技术试验研究</t>
  </si>
  <si>
    <t>青田县东青杨梅专业合作社</t>
  </si>
  <si>
    <t>杨梅高大树冠矮化改造技术试验研究5亩</t>
  </si>
  <si>
    <t>青（农）20200929002</t>
  </si>
  <si>
    <t>水果新品种太秋柿引进种植</t>
  </si>
  <si>
    <t>青田县老茶树家庭农场</t>
  </si>
  <si>
    <t>章村乡黄寮村茶园</t>
  </si>
  <si>
    <t>引进水果新品种太秋柿150株（6亩）</t>
  </si>
  <si>
    <t>邱万春13506502028</t>
  </si>
  <si>
    <t>（十）
农业领域“机器换人”</t>
  </si>
  <si>
    <t>青（林）20200925013</t>
  </si>
  <si>
    <t xml:space="preserve">山茶油加工机械设备一套
</t>
  </si>
  <si>
    <t>青田县红太阳油茶种植专业合作社</t>
  </si>
  <si>
    <t>青（林）20200427001</t>
  </si>
  <si>
    <t>油茶基地单轨运输机轨道500米</t>
  </si>
  <si>
    <t xml:space="preserve">青田县罗乃康家庭农场
</t>
  </si>
  <si>
    <t>山口镇</t>
  </si>
  <si>
    <t>青（林）20200925014</t>
  </si>
  <si>
    <t>油茶果处理生产线、烘干机等设备</t>
  </si>
  <si>
    <t>青田县联众果蔬种植专业合作社</t>
  </si>
  <si>
    <t>青（林）20200925015</t>
  </si>
  <si>
    <t>建设油茶果处理车间、购置烘干机一台、茶果脱浦机一台</t>
  </si>
  <si>
    <t xml:space="preserve">青田县大尖山油茶专业合作社
</t>
  </si>
  <si>
    <t>青（林）20200925016</t>
  </si>
  <si>
    <t>油茶剥壳机一台</t>
  </si>
  <si>
    <t>青田县科兴油茶种植专业合作社</t>
  </si>
  <si>
    <t>青（林）20200925017</t>
  </si>
  <si>
    <t>购买茶籽破壳分离一体机</t>
  </si>
  <si>
    <t>青田县应丽勇家庭农场</t>
  </si>
  <si>
    <t>腊口大坑村</t>
  </si>
  <si>
    <t>（十一）
农机首次引进</t>
  </si>
  <si>
    <t>青（农）20200930063</t>
  </si>
  <si>
    <t>首次引进轮式拖拉机</t>
  </si>
  <si>
    <t>叶利银</t>
  </si>
  <si>
    <t>季宅乡黄放口村</t>
  </si>
  <si>
    <t>购置雷沃M604-BA轮式拖拉机一台(含配套机具）</t>
  </si>
  <si>
    <t>叶利银13967096733</t>
  </si>
  <si>
    <t>青（农）20200930064</t>
  </si>
  <si>
    <t>首次引进植保无人机</t>
  </si>
  <si>
    <t>购置无人植保机大疆T20高配版一台套</t>
  </si>
  <si>
    <t>青（农）20200930065</t>
  </si>
  <si>
    <t>农首次引进植保无人机</t>
  </si>
  <si>
    <t>王建国</t>
  </si>
  <si>
    <t>高市乡黄镇村</t>
  </si>
  <si>
    <t>购置植保无人机大疆T20高配版一台套</t>
  </si>
  <si>
    <t>王建国15925735952</t>
  </si>
  <si>
    <t>青（农）20200930066</t>
  </si>
  <si>
    <t>引进首台履带式圆盘青贮收割机</t>
  </si>
  <si>
    <t>青田县瑞乐畜禽养殖专业合作社</t>
  </si>
  <si>
    <t>季宅乡皇山村万庄5号</t>
  </si>
  <si>
    <t>购置履带式圆盘青贮收割机1台</t>
  </si>
  <si>
    <t>叶欣瑞13625782047</t>
  </si>
  <si>
    <t>青（农）20200929001</t>
  </si>
  <si>
    <t>引进首套茶园防霜成套设备</t>
  </si>
  <si>
    <t>浙江万春茶业有限公司</t>
  </si>
  <si>
    <t>章村乡黄寮村区后降茶园</t>
  </si>
  <si>
    <t>茶园引进一套防霜设备（含四台风机，控制柜等）</t>
  </si>
  <si>
    <t>邱晓娟15605782335</t>
  </si>
  <si>
    <t>（十二）
新建冷藏设施</t>
  </si>
  <si>
    <t>青（农）20200930067</t>
  </si>
  <si>
    <t>方山乡奎岩庄村蓝莓基地冷库建设</t>
  </si>
  <si>
    <t>温兴钊</t>
  </si>
  <si>
    <t>方山乡奎岩庄村</t>
  </si>
  <si>
    <t>蓝莓冷库160立方</t>
  </si>
  <si>
    <t>方山乡</t>
  </si>
  <si>
    <t>青（农）20200930068</t>
  </si>
  <si>
    <t>水果保鲜冷藏库</t>
  </si>
  <si>
    <t>贺丽君</t>
  </si>
  <si>
    <t>祯埠镇外埠官坑村</t>
  </si>
  <si>
    <t>水果保鲜冷藏库320立方米</t>
  </si>
  <si>
    <t>青（农）20200930069</t>
  </si>
  <si>
    <t>新建冷藏设施</t>
  </si>
  <si>
    <t>吴根兄</t>
  </si>
  <si>
    <t>祯旺乡吴宅村猫输田</t>
  </si>
  <si>
    <t>新建冷库90立方米</t>
  </si>
  <si>
    <t>祯旺乡</t>
  </si>
  <si>
    <t>青（农）20200930070</t>
  </si>
  <si>
    <r>
      <t>青田县祯旺乡上</t>
    </r>
    <r>
      <rPr>
        <sz val="10"/>
        <color indexed="8"/>
        <rFont val="宋体"/>
        <family val="0"/>
      </rPr>
      <t>垟</t>
    </r>
    <r>
      <rPr>
        <sz val="10"/>
        <color indexed="8"/>
        <rFont val="仿宋_GB2312"/>
        <family val="3"/>
      </rPr>
      <t>村服份经济合作社</t>
    </r>
  </si>
  <si>
    <r>
      <t>祯旺乡上</t>
    </r>
    <r>
      <rPr>
        <sz val="10"/>
        <color indexed="8"/>
        <rFont val="宋体"/>
        <family val="0"/>
      </rPr>
      <t>垟</t>
    </r>
    <r>
      <rPr>
        <sz val="10"/>
        <color indexed="8"/>
        <rFont val="仿宋_GB2312"/>
        <family val="3"/>
      </rPr>
      <t>村</t>
    </r>
  </si>
  <si>
    <t>新建冷库83.02立方米（主要用于浙江知味红公司红糖产业配套）</t>
  </si>
  <si>
    <t>金邦付13695770033</t>
  </si>
  <si>
    <t>青（农）20200927003</t>
  </si>
  <si>
    <t>新建冷库</t>
  </si>
  <si>
    <t>青田县源圆果蔬种植专业合作社联合社</t>
  </si>
  <si>
    <t>章旦乡李黄村</t>
  </si>
  <si>
    <t>新建冷库24立方米</t>
  </si>
  <si>
    <t>张海弟13646881235</t>
  </si>
  <si>
    <t>青（农）20200930088</t>
  </si>
  <si>
    <t>冷库建设</t>
  </si>
  <si>
    <t>冷库1350立方米（包含预冷库、速冻库、冷冻库、冷藏库）</t>
  </si>
  <si>
    <t>2027.02立方米</t>
  </si>
  <si>
    <t>（十三）
生态循环</t>
  </si>
  <si>
    <t>青（农）20200930071</t>
  </si>
  <si>
    <t>鑫旺猪场室外发酵建设</t>
  </si>
  <si>
    <t>青田县鑫旺畜禽
养殖专业合作社</t>
  </si>
  <si>
    <t>船寮镇徐岙村</t>
  </si>
  <si>
    <t>新建室外（异地）发酵床200平方（含配套设备）</t>
  </si>
  <si>
    <t>叶小旺
15967278193</t>
  </si>
  <si>
    <t>青（农）20200930089</t>
  </si>
  <si>
    <t>养殖场室外发酵床建设</t>
  </si>
  <si>
    <t>青田县帮伟畜禽养殖专业合作社</t>
  </si>
  <si>
    <t>海口镇鹿山村天堂自然村</t>
  </si>
  <si>
    <t>新建室外发酵床300平方米</t>
  </si>
  <si>
    <t>金邦伟15990828458</t>
  </si>
  <si>
    <t>500平方米</t>
  </si>
  <si>
    <t>（十四）
设施农业</t>
  </si>
  <si>
    <t>青（农）20200927002</t>
  </si>
  <si>
    <t>新建单栋钢架大棚</t>
  </si>
  <si>
    <t>新建单栋钢架大棚3500平方米</t>
  </si>
  <si>
    <t>3500平方米</t>
  </si>
  <si>
    <t>(十五）
智慧农业</t>
  </si>
  <si>
    <t>青（农）20200930074</t>
  </si>
  <si>
    <t>智慧农业基地视频上云直播</t>
  </si>
  <si>
    <t>青田果满园猕猴桃种植专业合社</t>
  </si>
  <si>
    <t>腊口镇虞宅村虞宅山自然村</t>
  </si>
  <si>
    <t>安装8路监控，其中2路直播，相应配套设施和维保。</t>
  </si>
  <si>
    <t>林建军13645882912</t>
  </si>
  <si>
    <t>本页小计</t>
  </si>
  <si>
    <t>本页合计</t>
  </si>
  <si>
    <t>2020年高效生态农业发展项目（一类项目）（第二批）建设计划汇总表(拟立项）</t>
  </si>
  <si>
    <t>类  别</t>
  </si>
  <si>
    <t xml:space="preserve">项目实施单位 </t>
  </si>
  <si>
    <t>座落地点</t>
  </si>
  <si>
    <t>流出户情况</t>
  </si>
  <si>
    <t>流转面积（亩）</t>
  </si>
  <si>
    <t>流转期限（年）</t>
  </si>
  <si>
    <t>内容</t>
  </si>
  <si>
    <t>计划补助金额</t>
  </si>
  <si>
    <t>联系电话</t>
  </si>
  <si>
    <t>（十六）
土地流转</t>
  </si>
  <si>
    <t>青（农）20200930075</t>
  </si>
  <si>
    <t>青田县巾峰垟农产品专业合作社</t>
  </si>
  <si>
    <t>汤垟乡垟寮村矮降自然村</t>
  </si>
  <si>
    <t>流转开垦，引进新品种农作物种植</t>
  </si>
  <si>
    <t>罗夏威15105884462</t>
  </si>
  <si>
    <t>汤垟乡</t>
  </si>
  <si>
    <t>土地流转55.755亩</t>
  </si>
  <si>
    <t>青（农）20200930076</t>
  </si>
  <si>
    <t>集体所有</t>
  </si>
  <si>
    <t>土地流转</t>
  </si>
  <si>
    <t>青（农）20200930077</t>
  </si>
  <si>
    <t>章村乡上寮村上寮自然村</t>
  </si>
  <si>
    <t>集体</t>
  </si>
  <si>
    <t>土地流转，用于茄子等农作物种植</t>
  </si>
  <si>
    <t>青（农）20200930078</t>
  </si>
  <si>
    <t>青田县章村乡上寮村
股份经济合作社</t>
  </si>
  <si>
    <t>农户</t>
  </si>
  <si>
    <t>土地流转给青田县赛广农业开发有限公司用于茄子等农作物种植</t>
  </si>
  <si>
    <t>一次性奖励</t>
  </si>
  <si>
    <t>夏启圣
13668777578</t>
  </si>
  <si>
    <t>小  计</t>
  </si>
  <si>
    <t>（十七）
林地流转</t>
  </si>
  <si>
    <t>青（林）20200420026</t>
  </si>
  <si>
    <t>青田县章林油茶种植专业合作社</t>
  </si>
  <si>
    <t>青田县章村乡黄寮村（村集体林地)</t>
  </si>
  <si>
    <t>油茶种植</t>
  </si>
  <si>
    <t>青（林）20200420027</t>
  </si>
  <si>
    <t>青田县柳葱友家庭农场</t>
  </si>
  <si>
    <t>青田县阜山乡龙隐村（村集体林地)</t>
  </si>
  <si>
    <t>浙江红花油茶建设</t>
  </si>
  <si>
    <t>合  计</t>
  </si>
  <si>
    <t>上页小计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</si>
</sst>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92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color indexed="10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10"/>
      <name val="新宋体"/>
      <family val="3"/>
    </font>
    <font>
      <b/>
      <sz val="10"/>
      <color indexed="10"/>
      <name val="新宋体"/>
      <family val="3"/>
    </font>
    <font>
      <b/>
      <sz val="10"/>
      <color indexed="10"/>
      <name val="仿宋_GB2312"/>
      <family val="3"/>
    </font>
    <font>
      <b/>
      <sz val="12"/>
      <color indexed="8"/>
      <name val="仿宋_GB2312"/>
      <family val="3"/>
    </font>
    <font>
      <b/>
      <sz val="10"/>
      <color indexed="8"/>
      <name val="新宋体"/>
      <family val="3"/>
    </font>
    <font>
      <sz val="14"/>
      <color indexed="8"/>
      <name val="宋体"/>
      <family val="0"/>
    </font>
    <font>
      <sz val="10"/>
      <color indexed="8"/>
      <name val="新宋体"/>
      <family val="3"/>
    </font>
    <font>
      <b/>
      <sz val="9"/>
      <color indexed="8"/>
      <name val="仿宋_GB2312"/>
      <family val="3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仿宋_GB2312"/>
      <family val="3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b/>
      <sz val="14"/>
      <color theme="1"/>
      <name val="Calibri"/>
      <family val="0"/>
    </font>
    <font>
      <sz val="16"/>
      <color theme="1"/>
      <name val="方正小标宋简体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rgb="FFFF0000"/>
      <name val="仿宋_GB2312"/>
      <family val="3"/>
    </font>
    <font>
      <sz val="9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新宋体"/>
      <family val="3"/>
    </font>
    <font>
      <b/>
      <sz val="10"/>
      <color rgb="FFFF0000"/>
      <name val="新宋体"/>
      <family val="3"/>
    </font>
    <font>
      <b/>
      <sz val="10"/>
      <color rgb="FFFF0000"/>
      <name val="仿宋_GB2312"/>
      <family val="3"/>
    </font>
    <font>
      <sz val="10"/>
      <color rgb="FFC00000"/>
      <name val="宋体"/>
      <family val="0"/>
    </font>
    <font>
      <b/>
      <sz val="12"/>
      <color theme="1"/>
      <name val="仿宋_GB2312"/>
      <family val="3"/>
    </font>
    <font>
      <b/>
      <sz val="14"/>
      <color theme="1"/>
      <name val="宋体"/>
      <family val="0"/>
    </font>
    <font>
      <b/>
      <sz val="10"/>
      <color theme="1"/>
      <name val="新宋体"/>
      <family val="3"/>
    </font>
    <font>
      <sz val="10"/>
      <color rgb="FF000000"/>
      <name val="仿宋_GB2312"/>
      <family val="3"/>
    </font>
    <font>
      <sz val="14"/>
      <color theme="1"/>
      <name val="宋体"/>
      <family val="0"/>
    </font>
    <font>
      <sz val="10"/>
      <color theme="1"/>
      <name val="新宋体"/>
      <family val="3"/>
    </font>
    <font>
      <b/>
      <sz val="9"/>
      <color theme="1"/>
      <name val="仿宋_GB2312"/>
      <family val="3"/>
    </font>
    <font>
      <sz val="12"/>
      <color theme="1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7" fillId="0" borderId="0">
      <alignment vertical="center"/>
      <protection/>
    </xf>
    <xf numFmtId="0" fontId="55" fillId="0" borderId="3" applyNumberFormat="0" applyFill="0" applyAlignment="0" applyProtection="0"/>
    <xf numFmtId="0" fontId="47" fillId="0" borderId="0">
      <alignment vertical="center"/>
      <protection/>
    </xf>
    <xf numFmtId="0" fontId="56" fillId="0" borderId="4" applyNumberFormat="0" applyFill="0" applyAlignment="0" applyProtection="0"/>
    <xf numFmtId="0" fontId="50" fillId="9" borderId="0" applyNumberFormat="0" applyBorder="0" applyAlignment="0" applyProtection="0"/>
    <xf numFmtId="0" fontId="51" fillId="0" borderId="5" applyNumberFormat="0" applyFill="0" applyAlignment="0" applyProtection="0"/>
    <xf numFmtId="0" fontId="50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47" fillId="0" borderId="0">
      <alignment vertical="center"/>
      <protection/>
    </xf>
    <xf numFmtId="0" fontId="59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47" fillId="0" borderId="0">
      <alignment vertical="center"/>
      <protection/>
    </xf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0" borderId="0">
      <alignment vertical="center"/>
      <protection/>
    </xf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1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67" fillId="3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 vertical="center" wrapText="1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 wrapText="1"/>
    </xf>
    <xf numFmtId="0" fontId="72" fillId="34" borderId="10" xfId="72" applyFont="1" applyFill="1" applyBorder="1" applyAlignment="1">
      <alignment horizontal="center" vertical="center" wrapText="1"/>
      <protection/>
    </xf>
    <xf numFmtId="0" fontId="72" fillId="34" borderId="10" xfId="72" applyFont="1" applyFill="1" applyBorder="1" applyAlignment="1">
      <alignment horizontal="center" vertical="center"/>
      <protection/>
    </xf>
    <xf numFmtId="0" fontId="66" fillId="0" borderId="1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vertical="center"/>
    </xf>
    <xf numFmtId="0" fontId="72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0" fontId="65" fillId="0" borderId="0" xfId="0" applyFont="1" applyFill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/>
    </xf>
    <xf numFmtId="176" fontId="66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horizontal="center" vertical="center" wrapText="1"/>
    </xf>
    <xf numFmtId="176" fontId="76" fillId="0" borderId="0" xfId="0" applyNumberFormat="1" applyFont="1" applyFill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72" fillId="34" borderId="0" xfId="0" applyFont="1" applyFill="1" applyAlignment="1">
      <alignment horizontal="center" vertical="center" wrapText="1"/>
    </xf>
    <xf numFmtId="0" fontId="67" fillId="34" borderId="0" xfId="0" applyFont="1" applyFill="1" applyAlignment="1">
      <alignment horizontal="center" vertical="center" wrapText="1"/>
    </xf>
    <xf numFmtId="0" fontId="75" fillId="34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vertical="center"/>
    </xf>
    <xf numFmtId="0" fontId="78" fillId="0" borderId="0" xfId="0" applyFont="1" applyFill="1" applyAlignment="1">
      <alignment horizontal="left" vertical="center" wrapText="1"/>
    </xf>
    <xf numFmtId="0" fontId="7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0" fillId="34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Fill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 wrapText="1"/>
    </xf>
    <xf numFmtId="0" fontId="72" fillId="34" borderId="12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34" borderId="14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72" fillId="34" borderId="15" xfId="0" applyFont="1" applyFill="1" applyBorder="1" applyAlignment="1">
      <alignment horizontal="center" vertical="center" wrapText="1"/>
    </xf>
    <xf numFmtId="0" fontId="72" fillId="34" borderId="10" xfId="74" applyFont="1" applyFill="1" applyBorder="1" applyAlignment="1">
      <alignment horizontal="center" vertical="center" wrapText="1"/>
      <protection/>
    </xf>
    <xf numFmtId="0" fontId="72" fillId="34" borderId="10" xfId="75" applyFont="1" applyFill="1" applyBorder="1" applyAlignment="1">
      <alignment horizontal="center" vertical="center"/>
      <protection/>
    </xf>
    <xf numFmtId="0" fontId="72" fillId="34" borderId="10" xfId="73" applyFont="1" applyFill="1" applyBorder="1" applyAlignment="1">
      <alignment horizontal="center" vertical="center" wrapText="1"/>
      <protection/>
    </xf>
    <xf numFmtId="0" fontId="72" fillId="34" borderId="10" xfId="0" applyFont="1" applyFill="1" applyBorder="1" applyAlignment="1">
      <alignment horizontal="left" vertical="center" wrapText="1"/>
    </xf>
    <xf numFmtId="0" fontId="72" fillId="34" borderId="10" xfId="75" applyFont="1" applyFill="1" applyBorder="1" applyAlignment="1">
      <alignment horizontal="center" vertical="center" wrapText="1"/>
      <protection/>
    </xf>
    <xf numFmtId="0" fontId="72" fillId="34" borderId="10" xfId="71" applyFont="1" applyFill="1" applyBorder="1" applyAlignment="1">
      <alignment horizontal="center" vertical="center" wrapText="1"/>
      <protection/>
    </xf>
    <xf numFmtId="0" fontId="72" fillId="34" borderId="10" xfId="69" applyFont="1" applyFill="1" applyBorder="1" applyAlignment="1">
      <alignment horizontal="center" vertical="center" wrapText="1"/>
      <protection/>
    </xf>
    <xf numFmtId="0" fontId="72" fillId="34" borderId="10" xfId="33" applyFont="1" applyFill="1" applyBorder="1" applyAlignment="1">
      <alignment horizontal="center" vertical="center" wrapText="1"/>
      <protection/>
    </xf>
    <xf numFmtId="0" fontId="72" fillId="34" borderId="10" xfId="65" applyFont="1" applyFill="1" applyBorder="1" applyAlignment="1">
      <alignment horizontal="center" vertical="center"/>
      <protection/>
    </xf>
    <xf numFmtId="0" fontId="72" fillId="34" borderId="10" xfId="68" applyFont="1" applyFill="1" applyBorder="1" applyAlignment="1">
      <alignment horizontal="center" vertical="center" wrapText="1"/>
      <protection/>
    </xf>
    <xf numFmtId="0" fontId="67" fillId="34" borderId="14" xfId="0" applyFont="1" applyFill="1" applyBorder="1" applyAlignment="1">
      <alignment horizontal="center" vertical="center" wrapText="1"/>
    </xf>
    <xf numFmtId="0" fontId="67" fillId="34" borderId="10" xfId="72" applyFont="1" applyFill="1" applyBorder="1" applyAlignment="1">
      <alignment horizontal="center" vertical="center" wrapText="1"/>
      <protection/>
    </xf>
    <xf numFmtId="0" fontId="67" fillId="34" borderId="10" xfId="72" applyFont="1" applyFill="1" applyBorder="1" applyAlignment="1">
      <alignment horizontal="center" vertical="center"/>
      <protection/>
    </xf>
    <xf numFmtId="0" fontId="67" fillId="34" borderId="10" xfId="0" applyFont="1" applyFill="1" applyBorder="1" applyAlignment="1">
      <alignment horizontal="left" vertical="center" wrapText="1"/>
    </xf>
    <xf numFmtId="0" fontId="72" fillId="34" borderId="10" xfId="70" applyFont="1" applyFill="1" applyBorder="1" applyAlignment="1">
      <alignment horizontal="center" vertical="center" wrapText="1"/>
      <protection/>
    </xf>
    <xf numFmtId="0" fontId="72" fillId="34" borderId="10" xfId="76" applyFont="1" applyFill="1" applyBorder="1" applyAlignment="1">
      <alignment horizontal="center" vertical="center"/>
      <protection/>
    </xf>
    <xf numFmtId="0" fontId="67" fillId="34" borderId="10" xfId="0" applyFont="1" applyFill="1" applyBorder="1" applyAlignment="1">
      <alignment horizontal="center" vertical="center" wrapText="1"/>
    </xf>
    <xf numFmtId="0" fontId="67" fillId="34" borderId="10" xfId="70" applyFont="1" applyFill="1" applyBorder="1" applyAlignment="1">
      <alignment horizontal="center" vertical="center" wrapText="1"/>
      <protection/>
    </xf>
    <xf numFmtId="0" fontId="67" fillId="34" borderId="10" xfId="76" applyFont="1" applyFill="1" applyBorder="1" applyAlignment="1">
      <alignment horizontal="center" vertical="center"/>
      <protection/>
    </xf>
    <xf numFmtId="0" fontId="67" fillId="34" borderId="10" xfId="68" applyFont="1" applyFill="1" applyBorder="1" applyAlignment="1">
      <alignment horizontal="center" vertical="center" wrapText="1"/>
      <protection/>
    </xf>
    <xf numFmtId="0" fontId="67" fillId="34" borderId="13" xfId="0" applyFont="1" applyFill="1" applyBorder="1" applyAlignment="1">
      <alignment horizontal="left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 wrapText="1"/>
    </xf>
    <xf numFmtId="0" fontId="72" fillId="34" borderId="12" xfId="0" applyFont="1" applyFill="1" applyBorder="1" applyAlignment="1">
      <alignment horizontal="center" vertical="center" wrapText="1"/>
    </xf>
    <xf numFmtId="0" fontId="72" fillId="34" borderId="15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85" fillId="0" borderId="14" xfId="0" applyFont="1" applyFill="1" applyBorder="1" applyAlignment="1">
      <alignment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left" vertical="center"/>
    </xf>
    <xf numFmtId="0" fontId="85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72" fillId="0" borderId="13" xfId="0" applyNumberFormat="1" applyFont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 wrapText="1"/>
    </xf>
    <xf numFmtId="0" fontId="67" fillId="34" borderId="17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72" fillId="0" borderId="13" xfId="0" applyFont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vertical="center"/>
    </xf>
    <xf numFmtId="0" fontId="67" fillId="0" borderId="10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72" fillId="34" borderId="10" xfId="79" applyFont="1" applyFill="1" applyBorder="1" applyAlignment="1">
      <alignment horizontal="center" vertical="center" wrapText="1"/>
      <protection/>
    </xf>
    <xf numFmtId="0" fontId="72" fillId="34" borderId="10" xfId="35" applyFont="1" applyFill="1" applyBorder="1" applyAlignment="1">
      <alignment horizontal="center" vertical="center" wrapText="1"/>
      <protection/>
    </xf>
    <xf numFmtId="0" fontId="72" fillId="34" borderId="10" xfId="80" applyFont="1" applyFill="1" applyBorder="1" applyAlignment="1">
      <alignment horizontal="center" vertical="center" wrapText="1"/>
      <protection/>
    </xf>
    <xf numFmtId="0" fontId="72" fillId="34" borderId="10" xfId="42" applyFont="1" applyFill="1" applyBorder="1" applyAlignment="1">
      <alignment horizontal="center" vertical="center" wrapText="1"/>
      <protection/>
    </xf>
    <xf numFmtId="0" fontId="72" fillId="34" borderId="10" xfId="48" applyFont="1" applyFill="1" applyBorder="1" applyAlignment="1">
      <alignment horizontal="center" vertical="center" wrapText="1"/>
      <protection/>
    </xf>
    <xf numFmtId="0" fontId="72" fillId="34" borderId="10" xfId="78" applyFont="1" applyFill="1" applyBorder="1" applyAlignment="1">
      <alignment horizontal="center" vertical="center" wrapText="1"/>
      <protection/>
    </xf>
    <xf numFmtId="0" fontId="72" fillId="34" borderId="10" xfId="77" applyFont="1" applyFill="1" applyBorder="1" applyAlignment="1">
      <alignment horizontal="center" vertical="center"/>
      <protection/>
    </xf>
    <xf numFmtId="0" fontId="67" fillId="34" borderId="10" xfId="78" applyFont="1" applyFill="1" applyBorder="1" applyAlignment="1">
      <alignment horizontal="center" vertical="center" wrapText="1"/>
      <protection/>
    </xf>
    <xf numFmtId="0" fontId="67" fillId="34" borderId="10" xfId="77" applyFont="1" applyFill="1" applyBorder="1" applyAlignment="1">
      <alignment horizontal="center" vertical="center"/>
      <protection/>
    </xf>
    <xf numFmtId="0" fontId="88" fillId="0" borderId="10" xfId="0" applyFont="1" applyBorder="1" applyAlignment="1">
      <alignment horizontal="center" vertical="center" wrapText="1"/>
    </xf>
    <xf numFmtId="0" fontId="76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center" vertical="center"/>
    </xf>
    <xf numFmtId="0" fontId="78" fillId="0" borderId="10" xfId="0" applyFont="1" applyFill="1" applyBorder="1" applyAlignment="1">
      <alignment horizontal="left" vertical="center" wrapText="1"/>
    </xf>
    <xf numFmtId="0" fontId="87" fillId="0" borderId="0" xfId="0" applyFont="1" applyFill="1" applyAlignment="1">
      <alignment horizontal="center" vertical="center" wrapText="1"/>
    </xf>
    <xf numFmtId="0" fontId="84" fillId="0" borderId="0" xfId="0" applyFont="1" applyFill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/>
    </xf>
    <xf numFmtId="176" fontId="72" fillId="0" borderId="13" xfId="0" applyNumberFormat="1" applyFont="1" applyBorder="1" applyAlignment="1">
      <alignment horizontal="center" vertical="center" wrapText="1"/>
    </xf>
    <xf numFmtId="176" fontId="72" fillId="0" borderId="13" xfId="0" applyNumberFormat="1" applyFont="1" applyFill="1" applyBorder="1" applyAlignment="1">
      <alignment horizontal="center" vertical="center" wrapText="1"/>
    </xf>
    <xf numFmtId="176" fontId="67" fillId="0" borderId="13" xfId="0" applyNumberFormat="1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 wrapText="1"/>
    </xf>
    <xf numFmtId="176" fontId="6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26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 27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7" xfId="68"/>
    <cellStyle name="常规 3 6" xfId="69"/>
    <cellStyle name="常规 14" xfId="70"/>
    <cellStyle name="常规 3 7" xfId="71"/>
    <cellStyle name="常规 2" xfId="72"/>
    <cellStyle name="常规 4" xfId="73"/>
    <cellStyle name="常规 3" xfId="74"/>
    <cellStyle name="常规 5" xfId="75"/>
    <cellStyle name="常规 15" xfId="76"/>
    <cellStyle name="常规 23" xfId="77"/>
    <cellStyle name="常规 33" xfId="78"/>
    <cellStyle name="常规 17" xfId="79"/>
    <cellStyle name="常规 25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2"/>
  <sheetViews>
    <sheetView tabSelected="1" view="pageBreakPreview" zoomScaleSheetLayoutView="100" workbookViewId="0" topLeftCell="A2">
      <selection activeCell="E4" sqref="E4"/>
    </sheetView>
  </sheetViews>
  <sheetFormatPr defaultColWidth="9.00390625" defaultRowHeight="14.25"/>
  <cols>
    <col min="1" max="1" width="13.125" style="53" customWidth="1"/>
    <col min="2" max="2" width="5.375" style="53" customWidth="1"/>
    <col min="3" max="3" width="12.875" style="11" customWidth="1"/>
    <col min="4" max="4" width="18.50390625" style="12" customWidth="1"/>
    <col min="5" max="5" width="18.625" style="10" customWidth="1"/>
    <col min="6" max="6" width="17.625" style="12" customWidth="1"/>
    <col min="7" max="7" width="23.75390625" style="65" customWidth="1"/>
    <col min="8" max="8" width="0.2421875" style="12" hidden="1" customWidth="1"/>
    <col min="9" max="9" width="5.875" style="12" hidden="1" customWidth="1"/>
    <col min="10" max="10" width="1.25" style="12" hidden="1" customWidth="1"/>
    <col min="11" max="11" width="10.75390625" style="12" customWidth="1"/>
    <col min="12" max="12" width="10.875" style="10" customWidth="1"/>
    <col min="13" max="13" width="10.50390625" style="12" hidden="1" customWidth="1"/>
    <col min="14" max="14" width="0.37109375" style="12" hidden="1" customWidth="1"/>
    <col min="15" max="15" width="4.625" style="66" customWidth="1"/>
    <col min="16" max="16" width="12.00390625" style="14" customWidth="1"/>
    <col min="17" max="17" width="9.00390625" style="15" customWidth="1"/>
    <col min="18" max="18" width="9.00390625" style="67" customWidth="1"/>
    <col min="19" max="20" width="9.00390625" style="15" customWidth="1"/>
    <col min="21" max="21" width="8.625" style="15" customWidth="1"/>
    <col min="22" max="16384" width="9.00390625" style="15" customWidth="1"/>
  </cols>
  <sheetData>
    <row r="1" spans="1:18" s="51" customFormat="1" ht="20.25" customHeight="1">
      <c r="A1" s="68" t="s">
        <v>0</v>
      </c>
      <c r="B1" s="68"/>
      <c r="C1" s="7"/>
      <c r="D1" s="12"/>
      <c r="E1" s="10"/>
      <c r="F1" s="12"/>
      <c r="G1" s="65"/>
      <c r="H1" s="12"/>
      <c r="I1" s="12"/>
      <c r="J1" s="12"/>
      <c r="K1" s="12"/>
      <c r="L1" s="10"/>
      <c r="M1" s="12"/>
      <c r="N1" s="12"/>
      <c r="O1" s="119"/>
      <c r="P1" s="12"/>
      <c r="R1" s="147"/>
    </row>
    <row r="2" spans="1:18" s="52" customFormat="1" ht="30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20"/>
      <c r="O2" s="69"/>
      <c r="P2" s="12"/>
      <c r="R2" s="147"/>
    </row>
    <row r="3" spans="1:18" s="52" customFormat="1" ht="12.75" customHeight="1">
      <c r="A3" s="70"/>
      <c r="B3" s="70"/>
      <c r="C3" s="70"/>
      <c r="D3" s="70"/>
      <c r="E3" s="70"/>
      <c r="F3" s="70"/>
      <c r="G3" s="71" t="s">
        <v>2</v>
      </c>
      <c r="H3" s="71"/>
      <c r="I3" s="71"/>
      <c r="J3" s="71"/>
      <c r="K3" s="121"/>
      <c r="L3" s="121"/>
      <c r="M3" s="121"/>
      <c r="N3" s="120"/>
      <c r="O3" s="69"/>
      <c r="P3" s="12"/>
      <c r="R3" s="147"/>
    </row>
    <row r="4" spans="1:18" s="52" customFormat="1" ht="27.75" customHeight="1">
      <c r="A4" s="72" t="s">
        <v>3</v>
      </c>
      <c r="B4" s="72" t="s">
        <v>4</v>
      </c>
      <c r="C4" s="72" t="s">
        <v>5</v>
      </c>
      <c r="D4" s="72" t="s">
        <v>6</v>
      </c>
      <c r="E4" s="72" t="s">
        <v>7</v>
      </c>
      <c r="F4" s="72" t="s">
        <v>8</v>
      </c>
      <c r="G4" s="72" t="s">
        <v>9</v>
      </c>
      <c r="H4" s="72"/>
      <c r="I4" s="72"/>
      <c r="J4" s="72"/>
      <c r="K4" s="72" t="s">
        <v>10</v>
      </c>
      <c r="L4" s="72" t="s">
        <v>11</v>
      </c>
      <c r="M4" s="72" t="s">
        <v>12</v>
      </c>
      <c r="N4" s="122" t="s">
        <v>13</v>
      </c>
      <c r="O4" s="122"/>
      <c r="P4" s="12"/>
      <c r="R4" s="147"/>
    </row>
    <row r="5" spans="1:14" s="53" customFormat="1" ht="27" customHeight="1">
      <c r="A5" s="73" t="s">
        <v>14</v>
      </c>
      <c r="B5" s="21">
        <v>1</v>
      </c>
      <c r="C5" s="21" t="s">
        <v>15</v>
      </c>
      <c r="D5" s="21" t="s">
        <v>16</v>
      </c>
      <c r="E5" s="21" t="s">
        <v>17</v>
      </c>
      <c r="F5" s="21" t="s">
        <v>18</v>
      </c>
      <c r="G5" s="74" t="s">
        <v>19</v>
      </c>
      <c r="H5" s="75">
        <v>100</v>
      </c>
      <c r="I5" s="75">
        <v>500</v>
      </c>
      <c r="J5" s="75">
        <v>10000</v>
      </c>
      <c r="K5" s="75">
        <f>H5*I5/J5</f>
        <v>5</v>
      </c>
      <c r="L5" s="123"/>
      <c r="M5" s="124" t="s">
        <v>20</v>
      </c>
      <c r="N5" s="53" t="s">
        <v>21</v>
      </c>
    </row>
    <row r="6" spans="1:14" s="54" customFormat="1" ht="20.25" customHeight="1">
      <c r="A6" s="76"/>
      <c r="B6" s="21"/>
      <c r="C6" s="19"/>
      <c r="D6" s="19" t="s">
        <v>22</v>
      </c>
      <c r="E6" s="19"/>
      <c r="F6" s="19"/>
      <c r="G6" s="19" t="s">
        <v>23</v>
      </c>
      <c r="H6" s="77"/>
      <c r="I6" s="77"/>
      <c r="J6" s="77"/>
      <c r="K6" s="77">
        <v>5</v>
      </c>
      <c r="L6" s="32"/>
      <c r="M6" s="125"/>
      <c r="N6" s="53"/>
    </row>
    <row r="7" spans="1:16" s="55" customFormat="1" ht="33" customHeight="1">
      <c r="A7" s="76"/>
      <c r="B7" s="21">
        <v>2</v>
      </c>
      <c r="C7" s="21" t="s">
        <v>24</v>
      </c>
      <c r="D7" s="21" t="s">
        <v>25</v>
      </c>
      <c r="E7" s="78" t="s">
        <v>26</v>
      </c>
      <c r="F7" s="23" t="s">
        <v>27</v>
      </c>
      <c r="G7" s="79" t="s">
        <v>28</v>
      </c>
      <c r="H7" s="80">
        <v>7000</v>
      </c>
      <c r="I7" s="80">
        <v>80</v>
      </c>
      <c r="J7" s="80">
        <v>10000</v>
      </c>
      <c r="K7" s="75">
        <f>H7*I7/J7</f>
        <v>56</v>
      </c>
      <c r="L7" s="123"/>
      <c r="M7" s="126" t="s">
        <v>29</v>
      </c>
      <c r="N7" s="53" t="s">
        <v>30</v>
      </c>
      <c r="O7" s="53"/>
      <c r="P7" s="53"/>
    </row>
    <row r="8" spans="1:16" s="55" customFormat="1" ht="30" customHeight="1">
      <c r="A8" s="76"/>
      <c r="B8" s="21">
        <v>3</v>
      </c>
      <c r="C8" s="21" t="s">
        <v>31</v>
      </c>
      <c r="D8" s="21" t="s">
        <v>32</v>
      </c>
      <c r="E8" s="21" t="s">
        <v>33</v>
      </c>
      <c r="F8" s="23" t="s">
        <v>34</v>
      </c>
      <c r="G8" s="79" t="s">
        <v>35</v>
      </c>
      <c r="H8" s="80">
        <v>3500</v>
      </c>
      <c r="I8" s="80">
        <v>80</v>
      </c>
      <c r="J8" s="80">
        <v>10000</v>
      </c>
      <c r="K8" s="75">
        <f aca="true" t="shared" si="0" ref="K8:K25">H8*I8/J8</f>
        <v>28</v>
      </c>
      <c r="L8" s="123"/>
      <c r="M8" s="126" t="s">
        <v>36</v>
      </c>
      <c r="N8" s="53" t="s">
        <v>30</v>
      </c>
      <c r="O8" s="53"/>
      <c r="P8" s="53"/>
    </row>
    <row r="9" spans="1:16" s="55" customFormat="1" ht="30.75" customHeight="1">
      <c r="A9" s="76"/>
      <c r="B9" s="21">
        <v>4</v>
      </c>
      <c r="C9" s="21" t="s">
        <v>37</v>
      </c>
      <c r="D9" s="21" t="s">
        <v>38</v>
      </c>
      <c r="E9" s="21" t="s">
        <v>39</v>
      </c>
      <c r="F9" s="21" t="s">
        <v>40</v>
      </c>
      <c r="G9" s="74" t="s">
        <v>41</v>
      </c>
      <c r="H9" s="75">
        <v>5000</v>
      </c>
      <c r="I9" s="75">
        <v>80</v>
      </c>
      <c r="J9" s="75">
        <v>10000</v>
      </c>
      <c r="K9" s="75">
        <f t="shared" si="0"/>
        <v>40</v>
      </c>
      <c r="L9" s="123"/>
      <c r="M9" s="124" t="s">
        <v>42</v>
      </c>
      <c r="N9" s="53" t="s">
        <v>30</v>
      </c>
      <c r="O9" s="53"/>
      <c r="P9" s="53"/>
    </row>
    <row r="10" spans="1:16" s="55" customFormat="1" ht="31.5" customHeight="1">
      <c r="A10" s="76"/>
      <c r="B10" s="21">
        <v>5</v>
      </c>
      <c r="C10" s="21" t="s">
        <v>43</v>
      </c>
      <c r="D10" s="21" t="s">
        <v>44</v>
      </c>
      <c r="E10" s="21" t="s">
        <v>45</v>
      </c>
      <c r="F10" s="23" t="s">
        <v>46</v>
      </c>
      <c r="G10" s="79" t="s">
        <v>47</v>
      </c>
      <c r="H10" s="80">
        <v>5000</v>
      </c>
      <c r="I10" s="80">
        <v>80</v>
      </c>
      <c r="J10" s="80">
        <v>10000</v>
      </c>
      <c r="K10" s="75">
        <f t="shared" si="0"/>
        <v>40</v>
      </c>
      <c r="L10" s="123"/>
      <c r="M10" s="126" t="s">
        <v>48</v>
      </c>
      <c r="N10" s="53" t="s">
        <v>49</v>
      </c>
      <c r="O10" s="53"/>
      <c r="P10" s="53"/>
    </row>
    <row r="11" spans="1:16" s="55" customFormat="1" ht="42" customHeight="1">
      <c r="A11" s="76"/>
      <c r="B11" s="21">
        <v>6</v>
      </c>
      <c r="C11" s="21" t="s">
        <v>50</v>
      </c>
      <c r="D11" s="21" t="s">
        <v>44</v>
      </c>
      <c r="E11" s="21" t="s">
        <v>51</v>
      </c>
      <c r="F11" s="23" t="s">
        <v>52</v>
      </c>
      <c r="G11" s="79" t="s">
        <v>53</v>
      </c>
      <c r="H11" s="80">
        <v>3333</v>
      </c>
      <c r="I11" s="80">
        <v>80</v>
      </c>
      <c r="J11" s="80">
        <v>10000</v>
      </c>
      <c r="K11" s="75">
        <f t="shared" si="0"/>
        <v>26.664</v>
      </c>
      <c r="L11" s="123"/>
      <c r="M11" s="126" t="s">
        <v>54</v>
      </c>
      <c r="N11" s="53" t="s">
        <v>49</v>
      </c>
      <c r="O11" s="53"/>
      <c r="P11" s="53"/>
    </row>
    <row r="12" spans="1:16" s="55" customFormat="1" ht="37.5" customHeight="1">
      <c r="A12" s="76"/>
      <c r="B12" s="21">
        <v>7</v>
      </c>
      <c r="C12" s="21" t="s">
        <v>55</v>
      </c>
      <c r="D12" s="21" t="s">
        <v>44</v>
      </c>
      <c r="E12" s="21" t="s">
        <v>56</v>
      </c>
      <c r="F12" s="23" t="s">
        <v>57</v>
      </c>
      <c r="G12" s="79" t="s">
        <v>58</v>
      </c>
      <c r="H12" s="80">
        <v>10000</v>
      </c>
      <c r="I12" s="80">
        <v>80</v>
      </c>
      <c r="J12" s="80">
        <v>10000</v>
      </c>
      <c r="K12" s="75">
        <f t="shared" si="0"/>
        <v>80</v>
      </c>
      <c r="L12" s="123"/>
      <c r="M12" s="126" t="s">
        <v>59</v>
      </c>
      <c r="N12" s="53" t="s">
        <v>49</v>
      </c>
      <c r="O12" s="53"/>
      <c r="P12" s="53"/>
    </row>
    <row r="13" spans="1:16" s="55" customFormat="1" ht="33" customHeight="1">
      <c r="A13" s="76"/>
      <c r="B13" s="21">
        <v>8</v>
      </c>
      <c r="C13" s="21" t="s">
        <v>60</v>
      </c>
      <c r="D13" s="21" t="s">
        <v>38</v>
      </c>
      <c r="E13" s="21" t="s">
        <v>61</v>
      </c>
      <c r="F13" s="23" t="s">
        <v>62</v>
      </c>
      <c r="G13" s="79" t="s">
        <v>63</v>
      </c>
      <c r="H13" s="80">
        <v>3333</v>
      </c>
      <c r="I13" s="80">
        <v>80</v>
      </c>
      <c r="J13" s="80">
        <v>10000</v>
      </c>
      <c r="K13" s="75">
        <f t="shared" si="0"/>
        <v>26.664</v>
      </c>
      <c r="L13" s="123"/>
      <c r="M13" s="126" t="s">
        <v>64</v>
      </c>
      <c r="N13" s="53" t="s">
        <v>65</v>
      </c>
      <c r="O13" s="53"/>
      <c r="P13" s="53"/>
    </row>
    <row r="14" spans="1:16" s="55" customFormat="1" ht="37.5" customHeight="1">
      <c r="A14" s="76"/>
      <c r="B14" s="21">
        <v>9</v>
      </c>
      <c r="C14" s="21" t="s">
        <v>66</v>
      </c>
      <c r="D14" s="21" t="s">
        <v>67</v>
      </c>
      <c r="E14" s="21" t="s">
        <v>68</v>
      </c>
      <c r="F14" s="23" t="s">
        <v>69</v>
      </c>
      <c r="G14" s="79" t="s">
        <v>70</v>
      </c>
      <c r="H14" s="23">
        <v>20000</v>
      </c>
      <c r="I14" s="23">
        <v>80</v>
      </c>
      <c r="J14" s="23">
        <v>10000</v>
      </c>
      <c r="K14" s="75">
        <f t="shared" si="0"/>
        <v>160</v>
      </c>
      <c r="L14" s="123"/>
      <c r="M14" s="126" t="s">
        <v>71</v>
      </c>
      <c r="N14" s="53" t="s">
        <v>65</v>
      </c>
      <c r="O14" s="53"/>
      <c r="P14" s="53"/>
    </row>
    <row r="15" spans="1:16" s="55" customFormat="1" ht="37.5" customHeight="1">
      <c r="A15" s="76"/>
      <c r="B15" s="21">
        <v>10</v>
      </c>
      <c r="C15" s="21" t="s">
        <v>72</v>
      </c>
      <c r="D15" s="21" t="s">
        <v>67</v>
      </c>
      <c r="E15" s="21" t="s">
        <v>73</v>
      </c>
      <c r="F15" s="23" t="s">
        <v>69</v>
      </c>
      <c r="G15" s="79" t="s">
        <v>58</v>
      </c>
      <c r="H15" s="80">
        <v>10000</v>
      </c>
      <c r="I15" s="80">
        <v>80</v>
      </c>
      <c r="J15" s="80">
        <v>10000</v>
      </c>
      <c r="K15" s="75">
        <f t="shared" si="0"/>
        <v>80</v>
      </c>
      <c r="L15" s="123"/>
      <c r="M15" s="126" t="s">
        <v>74</v>
      </c>
      <c r="N15" s="53" t="s">
        <v>65</v>
      </c>
      <c r="O15" s="53"/>
      <c r="P15" s="53"/>
    </row>
    <row r="16" spans="1:16" s="55" customFormat="1" ht="37.5" customHeight="1">
      <c r="A16" s="76"/>
      <c r="B16" s="21">
        <v>11</v>
      </c>
      <c r="C16" s="21" t="s">
        <v>75</v>
      </c>
      <c r="D16" s="21" t="s">
        <v>76</v>
      </c>
      <c r="E16" s="21" t="s">
        <v>77</v>
      </c>
      <c r="F16" s="23" t="s">
        <v>78</v>
      </c>
      <c r="G16" s="79" t="s">
        <v>79</v>
      </c>
      <c r="H16" s="80">
        <v>3335</v>
      </c>
      <c r="I16" s="80">
        <v>80</v>
      </c>
      <c r="J16" s="80">
        <v>10000</v>
      </c>
      <c r="K16" s="75">
        <f t="shared" si="0"/>
        <v>26.68</v>
      </c>
      <c r="L16" s="123"/>
      <c r="M16" s="126" t="s">
        <v>80</v>
      </c>
      <c r="N16" s="53" t="s">
        <v>65</v>
      </c>
      <c r="O16" s="53"/>
      <c r="P16" s="53"/>
    </row>
    <row r="17" spans="1:16" s="55" customFormat="1" ht="37.5" customHeight="1">
      <c r="A17" s="76"/>
      <c r="B17" s="21">
        <v>12</v>
      </c>
      <c r="C17" s="21" t="s">
        <v>81</v>
      </c>
      <c r="D17" s="21" t="s">
        <v>82</v>
      </c>
      <c r="E17" s="21" t="s">
        <v>83</v>
      </c>
      <c r="F17" s="23" t="s">
        <v>84</v>
      </c>
      <c r="G17" s="79" t="s">
        <v>85</v>
      </c>
      <c r="H17" s="80">
        <v>4000</v>
      </c>
      <c r="I17" s="80">
        <v>80</v>
      </c>
      <c r="J17" s="80">
        <v>10000</v>
      </c>
      <c r="K17" s="75">
        <f t="shared" si="0"/>
        <v>32</v>
      </c>
      <c r="L17" s="123"/>
      <c r="M17" s="126" t="s">
        <v>86</v>
      </c>
      <c r="N17" s="53" t="s">
        <v>65</v>
      </c>
      <c r="O17" s="53"/>
      <c r="P17" s="53"/>
    </row>
    <row r="18" spans="1:16" s="55" customFormat="1" ht="37.5" customHeight="1">
      <c r="A18" s="76"/>
      <c r="B18" s="21">
        <v>13</v>
      </c>
      <c r="C18" s="21" t="s">
        <v>87</v>
      </c>
      <c r="D18" s="21" t="s">
        <v>82</v>
      </c>
      <c r="E18" s="21" t="s">
        <v>88</v>
      </c>
      <c r="F18" s="23" t="s">
        <v>89</v>
      </c>
      <c r="G18" s="79" t="s">
        <v>85</v>
      </c>
      <c r="H18" s="80">
        <v>4000</v>
      </c>
      <c r="I18" s="80">
        <v>80</v>
      </c>
      <c r="J18" s="80">
        <v>10000</v>
      </c>
      <c r="K18" s="75">
        <f t="shared" si="0"/>
        <v>32</v>
      </c>
      <c r="L18" s="123"/>
      <c r="M18" s="126">
        <v>13757817989</v>
      </c>
      <c r="N18" s="53" t="s">
        <v>65</v>
      </c>
      <c r="O18" s="53"/>
      <c r="P18" s="53"/>
    </row>
    <row r="19" spans="1:16" s="55" customFormat="1" ht="37.5" customHeight="1">
      <c r="A19" s="76"/>
      <c r="B19" s="21">
        <v>14</v>
      </c>
      <c r="C19" s="21" t="s">
        <v>90</v>
      </c>
      <c r="D19" s="21" t="s">
        <v>91</v>
      </c>
      <c r="E19" s="21" t="s">
        <v>92</v>
      </c>
      <c r="F19" s="23" t="s">
        <v>93</v>
      </c>
      <c r="G19" s="79" t="s">
        <v>94</v>
      </c>
      <c r="H19" s="80">
        <v>10005</v>
      </c>
      <c r="I19" s="80">
        <v>80</v>
      </c>
      <c r="J19" s="80">
        <v>10000</v>
      </c>
      <c r="K19" s="75">
        <f t="shared" si="0"/>
        <v>80.04</v>
      </c>
      <c r="L19" s="123"/>
      <c r="M19" s="126">
        <v>18787636318</v>
      </c>
      <c r="N19" s="53" t="s">
        <v>65</v>
      </c>
      <c r="O19" s="53"/>
      <c r="P19" s="53"/>
    </row>
    <row r="20" spans="1:16" s="55" customFormat="1" ht="37.5" customHeight="1">
      <c r="A20" s="76"/>
      <c r="B20" s="21">
        <v>15</v>
      </c>
      <c r="C20" s="21" t="s">
        <v>95</v>
      </c>
      <c r="D20" s="21" t="s">
        <v>82</v>
      </c>
      <c r="E20" s="21" t="s">
        <v>96</v>
      </c>
      <c r="F20" s="23" t="s">
        <v>89</v>
      </c>
      <c r="G20" s="79" t="s">
        <v>97</v>
      </c>
      <c r="H20" s="80">
        <v>3335</v>
      </c>
      <c r="I20" s="80">
        <v>80</v>
      </c>
      <c r="J20" s="80">
        <v>10000</v>
      </c>
      <c r="K20" s="75">
        <f t="shared" si="0"/>
        <v>26.68</v>
      </c>
      <c r="L20" s="123"/>
      <c r="M20" s="126" t="s">
        <v>98</v>
      </c>
      <c r="N20" s="53" t="s">
        <v>65</v>
      </c>
      <c r="O20" s="53"/>
      <c r="P20" s="53"/>
    </row>
    <row r="21" spans="1:16" s="55" customFormat="1" ht="37.5" customHeight="1">
      <c r="A21" s="76"/>
      <c r="B21" s="21">
        <v>16</v>
      </c>
      <c r="C21" s="21" t="s">
        <v>99</v>
      </c>
      <c r="D21" s="21" t="s">
        <v>82</v>
      </c>
      <c r="E21" s="21" t="s">
        <v>100</v>
      </c>
      <c r="F21" s="23" t="s">
        <v>89</v>
      </c>
      <c r="G21" s="79" t="s">
        <v>101</v>
      </c>
      <c r="H21" s="80">
        <v>20010</v>
      </c>
      <c r="I21" s="80">
        <v>80</v>
      </c>
      <c r="J21" s="80">
        <v>10000</v>
      </c>
      <c r="K21" s="75">
        <f t="shared" si="0"/>
        <v>160.08</v>
      </c>
      <c r="L21" s="123"/>
      <c r="M21" s="126" t="s">
        <v>102</v>
      </c>
      <c r="N21" s="53" t="s">
        <v>65</v>
      </c>
      <c r="O21" s="53"/>
      <c r="P21" s="53"/>
    </row>
    <row r="22" spans="1:16" s="55" customFormat="1" ht="37.5" customHeight="1">
      <c r="A22" s="76"/>
      <c r="B22" s="21">
        <v>17</v>
      </c>
      <c r="C22" s="21" t="s">
        <v>103</v>
      </c>
      <c r="D22" s="21" t="s">
        <v>104</v>
      </c>
      <c r="E22" s="21" t="s">
        <v>105</v>
      </c>
      <c r="F22" s="23" t="s">
        <v>106</v>
      </c>
      <c r="G22" s="79" t="s">
        <v>63</v>
      </c>
      <c r="H22" s="80">
        <v>3333</v>
      </c>
      <c r="I22" s="80">
        <v>80</v>
      </c>
      <c r="J22" s="80">
        <v>10000</v>
      </c>
      <c r="K22" s="75">
        <f t="shared" si="0"/>
        <v>26.664</v>
      </c>
      <c r="L22" s="123"/>
      <c r="M22" s="126" t="s">
        <v>107</v>
      </c>
      <c r="N22" s="53" t="s">
        <v>65</v>
      </c>
      <c r="O22" s="53"/>
      <c r="P22" s="53"/>
    </row>
    <row r="23" spans="1:14" s="53" customFormat="1" ht="37.5" customHeight="1">
      <c r="A23" s="76"/>
      <c r="B23" s="21">
        <v>18</v>
      </c>
      <c r="C23" s="21" t="s">
        <v>108</v>
      </c>
      <c r="D23" s="21" t="s">
        <v>109</v>
      </c>
      <c r="E23" s="21" t="s">
        <v>110</v>
      </c>
      <c r="F23" s="23" t="s">
        <v>89</v>
      </c>
      <c r="G23" s="79" t="s">
        <v>111</v>
      </c>
      <c r="H23" s="80">
        <v>10000</v>
      </c>
      <c r="I23" s="80">
        <v>80</v>
      </c>
      <c r="J23" s="80">
        <v>10000</v>
      </c>
      <c r="K23" s="75">
        <f t="shared" si="0"/>
        <v>80</v>
      </c>
      <c r="L23" s="123"/>
      <c r="M23" s="126" t="s">
        <v>112</v>
      </c>
      <c r="N23" s="53" t="s">
        <v>65</v>
      </c>
    </row>
    <row r="24" spans="1:16" s="55" customFormat="1" ht="36.75" customHeight="1">
      <c r="A24" s="76"/>
      <c r="B24" s="21">
        <v>19</v>
      </c>
      <c r="C24" s="21" t="s">
        <v>113</v>
      </c>
      <c r="D24" s="21" t="s">
        <v>114</v>
      </c>
      <c r="E24" s="21" t="s">
        <v>115</v>
      </c>
      <c r="F24" s="23" t="s">
        <v>116</v>
      </c>
      <c r="G24" s="79" t="s">
        <v>117</v>
      </c>
      <c r="H24" s="23">
        <v>20000</v>
      </c>
      <c r="I24" s="80">
        <v>80</v>
      </c>
      <c r="J24" s="80">
        <v>10000</v>
      </c>
      <c r="K24" s="75">
        <f t="shared" si="0"/>
        <v>160</v>
      </c>
      <c r="L24" s="123"/>
      <c r="M24" s="126" t="s">
        <v>118</v>
      </c>
      <c r="N24" s="53" t="s">
        <v>119</v>
      </c>
      <c r="O24" s="53"/>
      <c r="P24" s="53"/>
    </row>
    <row r="25" spans="1:16" s="55" customFormat="1" ht="36.75" customHeight="1">
      <c r="A25" s="76"/>
      <c r="B25" s="21">
        <v>20</v>
      </c>
      <c r="C25" s="21" t="s">
        <v>120</v>
      </c>
      <c r="D25" s="21" t="s">
        <v>121</v>
      </c>
      <c r="E25" s="21" t="s">
        <v>122</v>
      </c>
      <c r="F25" s="21" t="s">
        <v>123</v>
      </c>
      <c r="G25" s="74" t="s">
        <v>124</v>
      </c>
      <c r="H25" s="75">
        <v>2000</v>
      </c>
      <c r="I25" s="75">
        <v>80</v>
      </c>
      <c r="J25" s="75">
        <v>10000</v>
      </c>
      <c r="K25" s="75">
        <f t="shared" si="0"/>
        <v>16</v>
      </c>
      <c r="L25" s="123"/>
      <c r="M25" s="124" t="s">
        <v>125</v>
      </c>
      <c r="N25" s="53" t="s">
        <v>126</v>
      </c>
      <c r="O25" s="53"/>
      <c r="P25" s="53"/>
    </row>
    <row r="26" spans="1:16" s="56" customFormat="1" ht="20.25" customHeight="1">
      <c r="A26" s="76"/>
      <c r="B26" s="21"/>
      <c r="C26" s="19"/>
      <c r="D26" s="19" t="s">
        <v>22</v>
      </c>
      <c r="E26" s="19"/>
      <c r="F26" s="81"/>
      <c r="G26" s="81" t="s">
        <v>127</v>
      </c>
      <c r="H26" s="82">
        <f>SUM(H7:H25)</f>
        <v>147184</v>
      </c>
      <c r="I26" s="82"/>
      <c r="J26" s="82"/>
      <c r="K26" s="77">
        <f>SUM(K7:K25)</f>
        <v>1177.4719999999998</v>
      </c>
      <c r="L26" s="32"/>
      <c r="M26" s="127"/>
      <c r="N26" s="53"/>
      <c r="O26" s="54"/>
      <c r="P26" s="54"/>
    </row>
    <row r="27" spans="1:16" s="55" customFormat="1" ht="33" customHeight="1">
      <c r="A27" s="76"/>
      <c r="B27" s="21">
        <v>21</v>
      </c>
      <c r="C27" s="21" t="s">
        <v>128</v>
      </c>
      <c r="D27" s="21" t="s">
        <v>129</v>
      </c>
      <c r="E27" s="21" t="s">
        <v>130</v>
      </c>
      <c r="F27" s="21" t="s">
        <v>131</v>
      </c>
      <c r="G27" s="79" t="s">
        <v>132</v>
      </c>
      <c r="H27" s="80">
        <v>150</v>
      </c>
      <c r="I27" s="80">
        <v>300</v>
      </c>
      <c r="J27" s="80">
        <v>10000</v>
      </c>
      <c r="K27" s="80">
        <f>H27*I27/J27</f>
        <v>4.5</v>
      </c>
      <c r="L27" s="23"/>
      <c r="M27" s="126" t="s">
        <v>133</v>
      </c>
      <c r="N27" s="53" t="s">
        <v>134</v>
      </c>
      <c r="O27" s="53"/>
      <c r="P27" s="53"/>
    </row>
    <row r="28" spans="1:16" s="55" customFormat="1" ht="33" customHeight="1">
      <c r="A28" s="76"/>
      <c r="B28" s="21">
        <v>22</v>
      </c>
      <c r="C28" s="21" t="s">
        <v>135</v>
      </c>
      <c r="D28" s="21" t="s">
        <v>136</v>
      </c>
      <c r="E28" s="21" t="s">
        <v>137</v>
      </c>
      <c r="F28" s="23" t="s">
        <v>138</v>
      </c>
      <c r="G28" s="79" t="s">
        <v>139</v>
      </c>
      <c r="H28" s="80">
        <v>50</v>
      </c>
      <c r="I28" s="80">
        <v>300</v>
      </c>
      <c r="J28" s="80">
        <v>10000</v>
      </c>
      <c r="K28" s="80">
        <f>H28*I28/J28</f>
        <v>1.5</v>
      </c>
      <c r="L28" s="128"/>
      <c r="M28" s="126" t="s">
        <v>140</v>
      </c>
      <c r="N28" s="53" t="s">
        <v>30</v>
      </c>
      <c r="O28" s="53"/>
      <c r="P28" s="53"/>
    </row>
    <row r="29" spans="1:16" s="55" customFormat="1" ht="29.25" customHeight="1">
      <c r="A29" s="76"/>
      <c r="B29" s="21">
        <v>23</v>
      </c>
      <c r="C29" s="21" t="s">
        <v>141</v>
      </c>
      <c r="D29" s="21" t="s">
        <v>142</v>
      </c>
      <c r="E29" s="21" t="s">
        <v>77</v>
      </c>
      <c r="F29" s="23" t="s">
        <v>78</v>
      </c>
      <c r="G29" s="79" t="s">
        <v>143</v>
      </c>
      <c r="H29" s="80">
        <v>50</v>
      </c>
      <c r="I29" s="80">
        <v>300</v>
      </c>
      <c r="J29" s="80">
        <v>10000</v>
      </c>
      <c r="K29" s="129">
        <f>H29*I29/J29</f>
        <v>1.5</v>
      </c>
      <c r="L29" s="79"/>
      <c r="M29" s="126" t="s">
        <v>80</v>
      </c>
      <c r="N29" s="53" t="s">
        <v>65</v>
      </c>
      <c r="O29" s="53"/>
      <c r="P29" s="53"/>
    </row>
    <row r="30" spans="1:14" s="53" customFormat="1" ht="27.75" customHeight="1">
      <c r="A30" s="76"/>
      <c r="B30" s="21">
        <v>24</v>
      </c>
      <c r="C30" s="21" t="s">
        <v>144</v>
      </c>
      <c r="D30" s="21" t="s">
        <v>145</v>
      </c>
      <c r="E30" s="21" t="s">
        <v>17</v>
      </c>
      <c r="F30" s="21" t="s">
        <v>146</v>
      </c>
      <c r="G30" s="74" t="s">
        <v>143</v>
      </c>
      <c r="H30" s="75">
        <v>50</v>
      </c>
      <c r="I30" s="75">
        <v>300</v>
      </c>
      <c r="J30" s="75">
        <v>10000</v>
      </c>
      <c r="K30" s="75">
        <f>H30*I30/J30</f>
        <v>1.5</v>
      </c>
      <c r="L30" s="21"/>
      <c r="M30" s="124" t="s">
        <v>20</v>
      </c>
      <c r="N30" s="53" t="s">
        <v>21</v>
      </c>
    </row>
    <row r="31" spans="1:14" s="54" customFormat="1" ht="20.25" customHeight="1">
      <c r="A31" s="83"/>
      <c r="B31" s="21"/>
      <c r="C31" s="19"/>
      <c r="D31" s="19" t="s">
        <v>22</v>
      </c>
      <c r="E31" s="19"/>
      <c r="F31" s="19"/>
      <c r="G31" s="19" t="s">
        <v>147</v>
      </c>
      <c r="H31" s="77">
        <f>SUM(H27:H30)</f>
        <v>300</v>
      </c>
      <c r="I31" s="77"/>
      <c r="J31" s="77"/>
      <c r="K31" s="77">
        <f>SUM(K27:K30)</f>
        <v>9</v>
      </c>
      <c r="L31" s="19"/>
      <c r="M31" s="125"/>
      <c r="N31" s="53"/>
    </row>
    <row r="32" spans="1:13" s="57" customFormat="1" ht="37.5" customHeight="1">
      <c r="A32" s="73" t="s">
        <v>148</v>
      </c>
      <c r="B32" s="29">
        <v>25</v>
      </c>
      <c r="C32" s="30" t="s">
        <v>149</v>
      </c>
      <c r="D32" s="30" t="s">
        <v>150</v>
      </c>
      <c r="E32" s="84" t="s">
        <v>151</v>
      </c>
      <c r="F32" s="85" t="s">
        <v>49</v>
      </c>
      <c r="G32" s="86" t="s">
        <v>152</v>
      </c>
      <c r="H32" s="87"/>
      <c r="I32" s="87"/>
      <c r="J32" s="87"/>
      <c r="K32" s="31">
        <v>70</v>
      </c>
      <c r="L32" s="130"/>
      <c r="M32" s="29"/>
    </row>
    <row r="33" spans="1:13" s="57" customFormat="1" ht="30" customHeight="1">
      <c r="A33" s="76"/>
      <c r="B33" s="29">
        <v>26</v>
      </c>
      <c r="C33" s="30" t="s">
        <v>153</v>
      </c>
      <c r="D33" s="30" t="s">
        <v>150</v>
      </c>
      <c r="E33" s="84" t="s">
        <v>154</v>
      </c>
      <c r="F33" s="88" t="s">
        <v>155</v>
      </c>
      <c r="G33" s="86" t="s">
        <v>156</v>
      </c>
      <c r="H33" s="87"/>
      <c r="I33" s="87"/>
      <c r="J33" s="87"/>
      <c r="K33" s="31">
        <v>60</v>
      </c>
      <c r="L33" s="130"/>
      <c r="M33" s="29"/>
    </row>
    <row r="34" spans="1:13" s="57" customFormat="1" ht="30" customHeight="1">
      <c r="A34" s="76"/>
      <c r="B34" s="29">
        <v>27</v>
      </c>
      <c r="C34" s="30" t="s">
        <v>157</v>
      </c>
      <c r="D34" s="30" t="s">
        <v>150</v>
      </c>
      <c r="E34" s="84" t="s">
        <v>158</v>
      </c>
      <c r="F34" s="85" t="s">
        <v>159</v>
      </c>
      <c r="G34" s="86" t="s">
        <v>23</v>
      </c>
      <c r="H34" s="87"/>
      <c r="I34" s="87"/>
      <c r="J34" s="87"/>
      <c r="K34" s="31">
        <v>10</v>
      </c>
      <c r="L34" s="130"/>
      <c r="M34" s="29"/>
    </row>
    <row r="35" spans="1:13" s="57" customFormat="1" ht="30" customHeight="1">
      <c r="A35" s="76"/>
      <c r="B35" s="29">
        <v>28</v>
      </c>
      <c r="C35" s="30" t="s">
        <v>160</v>
      </c>
      <c r="D35" s="30" t="s">
        <v>150</v>
      </c>
      <c r="E35" s="84" t="s">
        <v>161</v>
      </c>
      <c r="F35" s="85" t="s">
        <v>162</v>
      </c>
      <c r="G35" s="86" t="s">
        <v>163</v>
      </c>
      <c r="H35" s="87"/>
      <c r="I35" s="87"/>
      <c r="J35" s="87"/>
      <c r="K35" s="31">
        <v>18</v>
      </c>
      <c r="L35" s="130"/>
      <c r="M35" s="29"/>
    </row>
    <row r="36" spans="1:13" s="57" customFormat="1" ht="37.5" customHeight="1">
      <c r="A36" s="76"/>
      <c r="B36" s="29">
        <v>29</v>
      </c>
      <c r="C36" s="30" t="s">
        <v>164</v>
      </c>
      <c r="D36" s="30" t="s">
        <v>150</v>
      </c>
      <c r="E36" s="29" t="s">
        <v>165</v>
      </c>
      <c r="F36" s="85" t="s">
        <v>166</v>
      </c>
      <c r="G36" s="86" t="s">
        <v>23</v>
      </c>
      <c r="H36" s="87"/>
      <c r="I36" s="87"/>
      <c r="J36" s="87"/>
      <c r="K36" s="31">
        <v>10</v>
      </c>
      <c r="L36" s="130"/>
      <c r="M36" s="29"/>
    </row>
    <row r="37" spans="1:13" s="57" customFormat="1" ht="30" customHeight="1">
      <c r="A37" s="76"/>
      <c r="B37" s="29">
        <v>30</v>
      </c>
      <c r="C37" s="30" t="s">
        <v>167</v>
      </c>
      <c r="D37" s="30" t="s">
        <v>168</v>
      </c>
      <c r="E37" s="89" t="s">
        <v>169</v>
      </c>
      <c r="F37" s="31" t="s">
        <v>170</v>
      </c>
      <c r="G37" s="90" t="s">
        <v>171</v>
      </c>
      <c r="H37" s="87"/>
      <c r="I37" s="87"/>
      <c r="J37" s="87"/>
      <c r="K37" s="31">
        <v>15</v>
      </c>
      <c r="L37" s="130"/>
      <c r="M37" s="87"/>
    </row>
    <row r="38" spans="1:13" s="57" customFormat="1" ht="30" customHeight="1">
      <c r="A38" s="76"/>
      <c r="B38" s="29">
        <v>31</v>
      </c>
      <c r="C38" s="30" t="s">
        <v>172</v>
      </c>
      <c r="D38" s="30" t="s">
        <v>168</v>
      </c>
      <c r="E38" s="89" t="s">
        <v>173</v>
      </c>
      <c r="F38" s="31" t="s">
        <v>170</v>
      </c>
      <c r="G38" s="90" t="s">
        <v>174</v>
      </c>
      <c r="H38" s="87"/>
      <c r="I38" s="87"/>
      <c r="J38" s="87"/>
      <c r="K38" s="31">
        <v>10</v>
      </c>
      <c r="L38" s="130"/>
      <c r="M38" s="87"/>
    </row>
    <row r="39" spans="1:13" s="57" customFormat="1" ht="37.5" customHeight="1">
      <c r="A39" s="76"/>
      <c r="B39" s="29">
        <v>32</v>
      </c>
      <c r="C39" s="30" t="s">
        <v>175</v>
      </c>
      <c r="D39" s="30" t="s">
        <v>168</v>
      </c>
      <c r="E39" s="91" t="s">
        <v>176</v>
      </c>
      <c r="F39" s="92" t="s">
        <v>49</v>
      </c>
      <c r="G39" s="93" t="s">
        <v>177</v>
      </c>
      <c r="H39" s="87"/>
      <c r="I39" s="87"/>
      <c r="J39" s="87"/>
      <c r="K39" s="31">
        <v>50</v>
      </c>
      <c r="L39" s="130"/>
      <c r="M39" s="29"/>
    </row>
    <row r="40" spans="1:13" s="57" customFormat="1" ht="30" customHeight="1">
      <c r="A40" s="76"/>
      <c r="B40" s="29">
        <v>33</v>
      </c>
      <c r="C40" s="30" t="s">
        <v>178</v>
      </c>
      <c r="D40" s="30" t="s">
        <v>168</v>
      </c>
      <c r="E40" s="91" t="s">
        <v>179</v>
      </c>
      <c r="F40" s="92" t="s">
        <v>134</v>
      </c>
      <c r="G40" s="93" t="s">
        <v>180</v>
      </c>
      <c r="H40" s="87"/>
      <c r="I40" s="87"/>
      <c r="J40" s="87"/>
      <c r="K40" s="31">
        <v>7.5</v>
      </c>
      <c r="L40" s="130"/>
      <c r="M40" s="87"/>
    </row>
    <row r="41" spans="1:13" s="57" customFormat="1" ht="28.5" customHeight="1">
      <c r="A41" s="76"/>
      <c r="B41" s="29">
        <v>34</v>
      </c>
      <c r="C41" s="30" t="s">
        <v>181</v>
      </c>
      <c r="D41" s="30" t="s">
        <v>182</v>
      </c>
      <c r="E41" s="30" t="s">
        <v>183</v>
      </c>
      <c r="F41" s="31" t="s">
        <v>184</v>
      </c>
      <c r="G41" s="30" t="s">
        <v>23</v>
      </c>
      <c r="H41" s="87"/>
      <c r="I41" s="87"/>
      <c r="J41" s="87"/>
      <c r="K41" s="31">
        <v>10</v>
      </c>
      <c r="L41" s="130"/>
      <c r="M41" s="87"/>
    </row>
    <row r="42" spans="1:13" s="58" customFormat="1" ht="21" customHeight="1">
      <c r="A42" s="94"/>
      <c r="B42" s="29"/>
      <c r="C42" s="95"/>
      <c r="D42" s="95" t="s">
        <v>22</v>
      </c>
      <c r="E42" s="95"/>
      <c r="F42" s="96"/>
      <c r="G42" s="95"/>
      <c r="H42" s="97"/>
      <c r="I42" s="97"/>
      <c r="J42" s="97"/>
      <c r="K42" s="96">
        <f>SUM(K32:K41)</f>
        <v>260.5</v>
      </c>
      <c r="L42" s="131"/>
      <c r="M42" s="97"/>
    </row>
    <row r="43" spans="1:13" s="59" customFormat="1" ht="31.5" customHeight="1">
      <c r="A43" s="73" t="s">
        <v>185</v>
      </c>
      <c r="B43" s="29">
        <v>35</v>
      </c>
      <c r="C43" s="30" t="s">
        <v>186</v>
      </c>
      <c r="D43" s="29" t="s">
        <v>187</v>
      </c>
      <c r="E43" s="98" t="s">
        <v>188</v>
      </c>
      <c r="F43" s="99" t="s">
        <v>49</v>
      </c>
      <c r="G43" s="93" t="s">
        <v>152</v>
      </c>
      <c r="H43" s="87"/>
      <c r="I43" s="87"/>
      <c r="J43" s="87"/>
      <c r="K43" s="29">
        <v>35</v>
      </c>
      <c r="L43" s="132"/>
      <c r="M43" s="29"/>
    </row>
    <row r="44" spans="1:13" s="57" customFormat="1" ht="36" customHeight="1">
      <c r="A44" s="76"/>
      <c r="B44" s="29">
        <v>36</v>
      </c>
      <c r="C44" s="30" t="s">
        <v>189</v>
      </c>
      <c r="D44" s="29" t="s">
        <v>187</v>
      </c>
      <c r="E44" s="98" t="s">
        <v>190</v>
      </c>
      <c r="F44" s="99" t="s">
        <v>191</v>
      </c>
      <c r="G44" s="93" t="s">
        <v>192</v>
      </c>
      <c r="H44" s="87"/>
      <c r="I44" s="87"/>
      <c r="J44" s="87"/>
      <c r="K44" s="29">
        <v>17.5</v>
      </c>
      <c r="L44" s="130"/>
      <c r="M44" s="100"/>
    </row>
    <row r="45" spans="1:13" s="58" customFormat="1" ht="21" customHeight="1">
      <c r="A45" s="76"/>
      <c r="B45" s="100"/>
      <c r="C45" s="95"/>
      <c r="D45" s="100" t="s">
        <v>22</v>
      </c>
      <c r="E45" s="101"/>
      <c r="F45" s="102"/>
      <c r="G45" s="103" t="s">
        <v>193</v>
      </c>
      <c r="H45" s="104"/>
      <c r="I45" s="104"/>
      <c r="J45" s="104"/>
      <c r="K45" s="133">
        <f>SUM(K43:K44)</f>
        <v>52.5</v>
      </c>
      <c r="L45" s="131"/>
      <c r="M45" s="134"/>
    </row>
    <row r="46" spans="1:16" s="55" customFormat="1" ht="29.25" customHeight="1">
      <c r="A46" s="105" t="s">
        <v>194</v>
      </c>
      <c r="B46" s="21">
        <v>37</v>
      </c>
      <c r="C46" s="21" t="s">
        <v>195</v>
      </c>
      <c r="D46" s="21" t="s">
        <v>196</v>
      </c>
      <c r="E46" s="21" t="s">
        <v>197</v>
      </c>
      <c r="F46" s="23" t="s">
        <v>198</v>
      </c>
      <c r="G46" s="79" t="s">
        <v>199</v>
      </c>
      <c r="H46" s="80">
        <v>200</v>
      </c>
      <c r="I46" s="80">
        <v>2000</v>
      </c>
      <c r="J46" s="80">
        <v>10000</v>
      </c>
      <c r="K46" s="80">
        <f>H46*I46/J46</f>
        <v>40</v>
      </c>
      <c r="L46" s="128"/>
      <c r="M46" s="126" t="s">
        <v>200</v>
      </c>
      <c r="N46" s="53" t="s">
        <v>201</v>
      </c>
      <c r="O46" s="53"/>
      <c r="P46" s="53"/>
    </row>
    <row r="47" spans="1:14" s="53" customFormat="1" ht="36" customHeight="1">
      <c r="A47" s="106"/>
      <c r="B47" s="21">
        <v>38</v>
      </c>
      <c r="C47" s="21" t="s">
        <v>202</v>
      </c>
      <c r="D47" s="21" t="s">
        <v>203</v>
      </c>
      <c r="E47" s="21" t="s">
        <v>204</v>
      </c>
      <c r="F47" s="23" t="s">
        <v>205</v>
      </c>
      <c r="G47" s="79" t="s">
        <v>206</v>
      </c>
      <c r="H47" s="80">
        <v>1000</v>
      </c>
      <c r="I47" s="80">
        <v>2000</v>
      </c>
      <c r="J47" s="80">
        <v>10000</v>
      </c>
      <c r="K47" s="80">
        <f>H47*I47/J47</f>
        <v>200</v>
      </c>
      <c r="L47" s="128"/>
      <c r="M47" s="126" t="s">
        <v>207</v>
      </c>
      <c r="N47" s="53" t="s">
        <v>208</v>
      </c>
    </row>
    <row r="48" spans="1:14" s="54" customFormat="1" ht="20.25" customHeight="1">
      <c r="A48" s="106"/>
      <c r="B48" s="21"/>
      <c r="C48" s="19"/>
      <c r="D48" s="19" t="s">
        <v>22</v>
      </c>
      <c r="E48" s="19"/>
      <c r="F48" s="81"/>
      <c r="G48" s="81" t="s">
        <v>209</v>
      </c>
      <c r="H48" s="81">
        <f>SUM(H46:H47)</f>
        <v>1200</v>
      </c>
      <c r="I48" s="82"/>
      <c r="J48" s="82"/>
      <c r="K48" s="82">
        <f>SUM(K46:K47)</f>
        <v>240</v>
      </c>
      <c r="L48" s="135"/>
      <c r="M48" s="127"/>
      <c r="N48" s="53"/>
    </row>
    <row r="49" spans="1:16" s="55" customFormat="1" ht="30.75" customHeight="1">
      <c r="A49" s="106"/>
      <c r="B49" s="21">
        <v>39</v>
      </c>
      <c r="C49" s="21" t="s">
        <v>210</v>
      </c>
      <c r="D49" s="107" t="s">
        <v>211</v>
      </c>
      <c r="E49" s="21" t="s">
        <v>212</v>
      </c>
      <c r="F49" s="23" t="s">
        <v>213</v>
      </c>
      <c r="G49" s="79" t="s">
        <v>214</v>
      </c>
      <c r="H49" s="78">
        <v>20</v>
      </c>
      <c r="I49" s="75">
        <v>2000</v>
      </c>
      <c r="J49" s="75">
        <v>10000</v>
      </c>
      <c r="K49" s="80">
        <f>H49*I49/J49</f>
        <v>4</v>
      </c>
      <c r="L49" s="21"/>
      <c r="M49" s="126" t="s">
        <v>215</v>
      </c>
      <c r="N49" s="53" t="s">
        <v>159</v>
      </c>
      <c r="O49" s="53"/>
      <c r="P49" s="53"/>
    </row>
    <row r="50" spans="1:16" s="55" customFormat="1" ht="30.75" customHeight="1">
      <c r="A50" s="106"/>
      <c r="B50" s="21">
        <v>40</v>
      </c>
      <c r="C50" s="21" t="s">
        <v>216</v>
      </c>
      <c r="D50" s="21" t="s">
        <v>211</v>
      </c>
      <c r="E50" s="21" t="s">
        <v>217</v>
      </c>
      <c r="F50" s="21" t="s">
        <v>218</v>
      </c>
      <c r="G50" s="74" t="s">
        <v>219</v>
      </c>
      <c r="H50" s="21">
        <v>160</v>
      </c>
      <c r="I50" s="21">
        <v>2000</v>
      </c>
      <c r="J50" s="21">
        <v>10000</v>
      </c>
      <c r="K50" s="80">
        <f>H50*I50/J50</f>
        <v>32</v>
      </c>
      <c r="L50" s="21"/>
      <c r="M50" s="124" t="s">
        <v>220</v>
      </c>
      <c r="N50" s="53" t="s">
        <v>221</v>
      </c>
      <c r="O50" s="53"/>
      <c r="P50" s="53"/>
    </row>
    <row r="51" spans="1:16" s="56" customFormat="1" ht="20.25" customHeight="1">
      <c r="A51" s="108"/>
      <c r="B51" s="21"/>
      <c r="C51" s="19"/>
      <c r="D51" s="19" t="s">
        <v>22</v>
      </c>
      <c r="E51" s="19"/>
      <c r="F51" s="19"/>
      <c r="G51" s="19" t="s">
        <v>163</v>
      </c>
      <c r="H51" s="77">
        <f>SUM(H49:H50)</f>
        <v>180</v>
      </c>
      <c r="I51" s="77"/>
      <c r="J51" s="77"/>
      <c r="K51" s="82">
        <f>SUM(K49:K50)</f>
        <v>36</v>
      </c>
      <c r="L51" s="19"/>
      <c r="M51" s="125"/>
      <c r="N51" s="53"/>
      <c r="O51" s="54"/>
      <c r="P51" s="54"/>
    </row>
    <row r="52" spans="1:16" s="55" customFormat="1" ht="34.5" customHeight="1">
      <c r="A52" s="105" t="s">
        <v>222</v>
      </c>
      <c r="B52" s="21">
        <v>41</v>
      </c>
      <c r="C52" s="21" t="s">
        <v>223</v>
      </c>
      <c r="D52" s="21" t="s">
        <v>224</v>
      </c>
      <c r="E52" s="21" t="s">
        <v>225</v>
      </c>
      <c r="F52" s="21" t="s">
        <v>226</v>
      </c>
      <c r="G52" s="74" t="s">
        <v>227</v>
      </c>
      <c r="H52" s="75">
        <v>165</v>
      </c>
      <c r="I52" s="75">
        <v>500</v>
      </c>
      <c r="J52" s="75">
        <v>10000</v>
      </c>
      <c r="K52" s="75">
        <f>H52*I52/J52</f>
        <v>8.25</v>
      </c>
      <c r="L52" s="21"/>
      <c r="M52" s="124" t="s">
        <v>228</v>
      </c>
      <c r="N52" s="53" t="s">
        <v>229</v>
      </c>
      <c r="O52" s="53"/>
      <c r="P52" s="53"/>
    </row>
    <row r="53" spans="1:16" s="55" customFormat="1" ht="34.5" customHeight="1">
      <c r="A53" s="106"/>
      <c r="B53" s="21">
        <v>42</v>
      </c>
      <c r="C53" s="21" t="s">
        <v>230</v>
      </c>
      <c r="D53" s="21" t="s">
        <v>231</v>
      </c>
      <c r="E53" s="21" t="s">
        <v>232</v>
      </c>
      <c r="F53" s="21" t="s">
        <v>233</v>
      </c>
      <c r="G53" s="74" t="s">
        <v>234</v>
      </c>
      <c r="H53" s="75">
        <v>50</v>
      </c>
      <c r="I53" s="75">
        <v>500</v>
      </c>
      <c r="J53" s="75">
        <v>10000</v>
      </c>
      <c r="K53" s="75">
        <f>H53*I53/J53</f>
        <v>2.5</v>
      </c>
      <c r="L53" s="21"/>
      <c r="M53" s="124" t="s">
        <v>235</v>
      </c>
      <c r="N53" s="53" t="s">
        <v>236</v>
      </c>
      <c r="O53" s="53"/>
      <c r="P53" s="53"/>
    </row>
    <row r="54" spans="1:16" s="56" customFormat="1" ht="20.25" customHeight="1">
      <c r="A54" s="108"/>
      <c r="B54" s="21"/>
      <c r="C54" s="19"/>
      <c r="D54" s="19" t="s">
        <v>22</v>
      </c>
      <c r="E54" s="19"/>
      <c r="F54" s="19"/>
      <c r="G54" s="19" t="s">
        <v>237</v>
      </c>
      <c r="H54" s="77">
        <f>SUM(H52:H53)</f>
        <v>215</v>
      </c>
      <c r="I54" s="77">
        <v>500</v>
      </c>
      <c r="J54" s="77">
        <v>10000</v>
      </c>
      <c r="K54" s="77">
        <f>H54*I54/J54</f>
        <v>10.75</v>
      </c>
      <c r="L54" s="19"/>
      <c r="M54" s="125"/>
      <c r="N54" s="53"/>
      <c r="O54" s="54"/>
      <c r="P54" s="54"/>
    </row>
    <row r="55" spans="1:16" s="55" customFormat="1" ht="45.75" customHeight="1">
      <c r="A55" s="109" t="s">
        <v>238</v>
      </c>
      <c r="B55" s="21">
        <v>43</v>
      </c>
      <c r="C55" s="21" t="s">
        <v>239</v>
      </c>
      <c r="D55" s="78" t="s">
        <v>240</v>
      </c>
      <c r="E55" s="21" t="s">
        <v>241</v>
      </c>
      <c r="F55" s="21" t="s">
        <v>242</v>
      </c>
      <c r="G55" s="74" t="s">
        <v>243</v>
      </c>
      <c r="H55" s="75">
        <v>200</v>
      </c>
      <c r="I55" s="75">
        <v>1000</v>
      </c>
      <c r="J55" s="75">
        <v>10000</v>
      </c>
      <c r="K55" s="75">
        <f>H55*I55/J55</f>
        <v>20</v>
      </c>
      <c r="L55" s="21"/>
      <c r="M55" s="124" t="s">
        <v>244</v>
      </c>
      <c r="N55" s="53" t="s">
        <v>245</v>
      </c>
      <c r="O55" s="53"/>
      <c r="P55" s="53"/>
    </row>
    <row r="56" spans="1:16" s="56" customFormat="1" ht="21" customHeight="1">
      <c r="A56" s="110"/>
      <c r="B56" s="21"/>
      <c r="C56" s="19"/>
      <c r="D56" s="19" t="s">
        <v>22</v>
      </c>
      <c r="E56" s="19"/>
      <c r="F56" s="19"/>
      <c r="G56" s="19" t="s">
        <v>174</v>
      </c>
      <c r="H56" s="77">
        <f>SUM(H55:H55)</f>
        <v>200</v>
      </c>
      <c r="I56" s="77"/>
      <c r="J56" s="77"/>
      <c r="K56" s="77">
        <f>SUM(K55:K55)</f>
        <v>20</v>
      </c>
      <c r="L56" s="19"/>
      <c r="M56" s="125"/>
      <c r="N56" s="53"/>
      <c r="O56" s="54"/>
      <c r="P56" s="54"/>
    </row>
    <row r="57" spans="1:16" s="55" customFormat="1" ht="28.5" customHeight="1">
      <c r="A57" s="105" t="s">
        <v>246</v>
      </c>
      <c r="B57" s="21">
        <v>44</v>
      </c>
      <c r="C57" s="21" t="s">
        <v>247</v>
      </c>
      <c r="D57" s="21" t="s">
        <v>248</v>
      </c>
      <c r="E57" s="21" t="s">
        <v>249</v>
      </c>
      <c r="F57" s="21" t="s">
        <v>250</v>
      </c>
      <c r="G57" s="74" t="s">
        <v>251</v>
      </c>
      <c r="H57" s="75">
        <v>1005</v>
      </c>
      <c r="I57" s="75">
        <v>50</v>
      </c>
      <c r="J57" s="75">
        <v>10000</v>
      </c>
      <c r="K57" s="75">
        <f>H57*I57/J57</f>
        <v>5.025</v>
      </c>
      <c r="L57" s="21"/>
      <c r="M57" s="124" t="s">
        <v>252</v>
      </c>
      <c r="N57" s="53" t="s">
        <v>253</v>
      </c>
      <c r="O57" s="53"/>
      <c r="P57" s="53"/>
    </row>
    <row r="58" spans="1:16" s="56" customFormat="1" ht="21.75" customHeight="1">
      <c r="A58" s="108"/>
      <c r="B58" s="21"/>
      <c r="C58" s="19"/>
      <c r="D58" s="19" t="s">
        <v>22</v>
      </c>
      <c r="E58" s="19"/>
      <c r="F58" s="19"/>
      <c r="G58" s="19" t="s">
        <v>251</v>
      </c>
      <c r="H58" s="77">
        <v>1005</v>
      </c>
      <c r="I58" s="77"/>
      <c r="J58" s="77"/>
      <c r="K58" s="77">
        <f>SUM(K57)</f>
        <v>5.025</v>
      </c>
      <c r="L58" s="19"/>
      <c r="M58" s="125"/>
      <c r="N58" s="53"/>
      <c r="O58" s="54"/>
      <c r="P58" s="54"/>
    </row>
    <row r="59" spans="1:16" s="39" customFormat="1" ht="28.5" customHeight="1">
      <c r="A59" s="105" t="s">
        <v>254</v>
      </c>
      <c r="B59" s="21">
        <v>45</v>
      </c>
      <c r="C59" s="21" t="s">
        <v>255</v>
      </c>
      <c r="D59" s="21" t="s">
        <v>256</v>
      </c>
      <c r="E59" s="21" t="s">
        <v>257</v>
      </c>
      <c r="F59" s="23" t="s">
        <v>258</v>
      </c>
      <c r="G59" s="79" t="s">
        <v>259</v>
      </c>
      <c r="H59" s="23">
        <v>100</v>
      </c>
      <c r="I59" s="80">
        <v>500</v>
      </c>
      <c r="J59" s="80">
        <v>10000</v>
      </c>
      <c r="K59" s="136">
        <f>H59*I59/J59</f>
        <v>5</v>
      </c>
      <c r="L59" s="23"/>
      <c r="M59" s="126" t="s">
        <v>260</v>
      </c>
      <c r="N59" s="137" t="s">
        <v>49</v>
      </c>
      <c r="O59" s="138"/>
      <c r="P59" s="12"/>
    </row>
    <row r="60" spans="1:16" s="39" customFormat="1" ht="28.5" customHeight="1">
      <c r="A60" s="106"/>
      <c r="B60" s="21">
        <v>46</v>
      </c>
      <c r="C60" s="21" t="s">
        <v>261</v>
      </c>
      <c r="D60" s="107" t="s">
        <v>262</v>
      </c>
      <c r="E60" s="21" t="s">
        <v>263</v>
      </c>
      <c r="F60" s="111" t="s">
        <v>264</v>
      </c>
      <c r="G60" s="112" t="s">
        <v>265</v>
      </c>
      <c r="H60" s="107">
        <v>60</v>
      </c>
      <c r="I60" s="75">
        <v>500</v>
      </c>
      <c r="J60" s="75">
        <v>10000</v>
      </c>
      <c r="K60" s="136">
        <f>H60*I60/J60</f>
        <v>3</v>
      </c>
      <c r="L60" s="21"/>
      <c r="M60" s="126" t="s">
        <v>266</v>
      </c>
      <c r="N60" s="137" t="s">
        <v>159</v>
      </c>
      <c r="O60" s="138"/>
      <c r="P60" s="12"/>
    </row>
    <row r="61" spans="1:16" s="60" customFormat="1" ht="27" customHeight="1">
      <c r="A61" s="113"/>
      <c r="B61" s="114">
        <v>47</v>
      </c>
      <c r="C61" s="114" t="s">
        <v>267</v>
      </c>
      <c r="D61" s="114" t="s">
        <v>268</v>
      </c>
      <c r="E61" s="114" t="s">
        <v>269</v>
      </c>
      <c r="F61" s="115" t="s">
        <v>270</v>
      </c>
      <c r="G61" s="116" t="s">
        <v>271</v>
      </c>
      <c r="H61" s="117">
        <v>40</v>
      </c>
      <c r="I61" s="139">
        <v>500</v>
      </c>
      <c r="J61" s="139">
        <v>10000</v>
      </c>
      <c r="K61" s="140">
        <f>H61*I61/J61</f>
        <v>2</v>
      </c>
      <c r="L61" s="114"/>
      <c r="M61" s="141" t="s">
        <v>272</v>
      </c>
      <c r="N61" s="142"/>
      <c r="O61" s="143"/>
      <c r="P61" s="144"/>
    </row>
    <row r="62" spans="1:16" s="42" customFormat="1" ht="20.25" customHeight="1">
      <c r="A62" s="108"/>
      <c r="B62" s="21"/>
      <c r="C62" s="19"/>
      <c r="D62" s="20" t="s">
        <v>22</v>
      </c>
      <c r="E62" s="19"/>
      <c r="F62" s="35"/>
      <c r="G62" s="35" t="s">
        <v>174</v>
      </c>
      <c r="H62" s="118">
        <f>SUM(H59:H61)</f>
        <v>200</v>
      </c>
      <c r="I62" s="77"/>
      <c r="J62" s="77"/>
      <c r="K62" s="145">
        <f>SUM(K59:K61)</f>
        <v>10</v>
      </c>
      <c r="L62" s="19"/>
      <c r="M62" s="127"/>
      <c r="N62" s="137"/>
      <c r="O62" s="122"/>
      <c r="P62" s="7"/>
    </row>
    <row r="63" spans="1:16" s="55" customFormat="1" ht="60" customHeight="1">
      <c r="A63" s="105" t="s">
        <v>273</v>
      </c>
      <c r="B63" s="21">
        <v>48</v>
      </c>
      <c r="C63" s="21" t="s">
        <v>274</v>
      </c>
      <c r="D63" s="21" t="s">
        <v>275</v>
      </c>
      <c r="E63" s="21" t="s">
        <v>276</v>
      </c>
      <c r="F63" s="21" t="s">
        <v>277</v>
      </c>
      <c r="G63" s="74" t="s">
        <v>278</v>
      </c>
      <c r="H63" s="75">
        <v>360</v>
      </c>
      <c r="I63" s="75">
        <v>500</v>
      </c>
      <c r="J63" s="75">
        <v>10000</v>
      </c>
      <c r="K63" s="75">
        <f>H63*I63/J63</f>
        <v>18</v>
      </c>
      <c r="L63" s="21"/>
      <c r="M63" s="124" t="s">
        <v>279</v>
      </c>
      <c r="N63" s="137" t="s">
        <v>280</v>
      </c>
      <c r="O63" s="138"/>
      <c r="P63" s="53"/>
    </row>
    <row r="64" spans="1:16" s="55" customFormat="1" ht="30.75" customHeight="1">
      <c r="A64" s="106"/>
      <c r="B64" s="21">
        <v>49</v>
      </c>
      <c r="C64" s="21" t="s">
        <v>281</v>
      </c>
      <c r="D64" s="21" t="s">
        <v>282</v>
      </c>
      <c r="E64" s="21" t="s">
        <v>283</v>
      </c>
      <c r="F64" s="21" t="s">
        <v>284</v>
      </c>
      <c r="G64" s="74" t="s">
        <v>285</v>
      </c>
      <c r="H64" s="75">
        <v>200</v>
      </c>
      <c r="I64" s="75">
        <v>500</v>
      </c>
      <c r="J64" s="75">
        <v>10000</v>
      </c>
      <c r="K64" s="75">
        <f>H64*I64/J64</f>
        <v>10</v>
      </c>
      <c r="L64" s="21"/>
      <c r="M64" s="146" t="s">
        <v>286</v>
      </c>
      <c r="N64" s="137" t="s">
        <v>65</v>
      </c>
      <c r="O64" s="138"/>
      <c r="P64" s="53"/>
    </row>
    <row r="65" spans="1:16" s="55" customFormat="1" ht="30.75" customHeight="1">
      <c r="A65" s="106"/>
      <c r="B65" s="21">
        <v>50</v>
      </c>
      <c r="C65" s="21" t="s">
        <v>287</v>
      </c>
      <c r="D65" s="21" t="s">
        <v>288</v>
      </c>
      <c r="E65" s="21" t="s">
        <v>289</v>
      </c>
      <c r="F65" s="21" t="s">
        <v>290</v>
      </c>
      <c r="G65" s="74" t="s">
        <v>285</v>
      </c>
      <c r="H65" s="75">
        <v>200</v>
      </c>
      <c r="I65" s="75">
        <v>500</v>
      </c>
      <c r="J65" s="75">
        <v>10000</v>
      </c>
      <c r="K65" s="75">
        <f>H65*I65/J65</f>
        <v>10</v>
      </c>
      <c r="L65" s="21"/>
      <c r="M65" s="124" t="s">
        <v>291</v>
      </c>
      <c r="N65" s="137" t="s">
        <v>65</v>
      </c>
      <c r="O65" s="138"/>
      <c r="P65" s="53"/>
    </row>
    <row r="66" spans="1:16" s="56" customFormat="1" ht="20.25" customHeight="1">
      <c r="A66" s="108"/>
      <c r="B66" s="21"/>
      <c r="C66" s="19"/>
      <c r="D66" s="19" t="s">
        <v>22</v>
      </c>
      <c r="E66" s="19"/>
      <c r="F66" s="19"/>
      <c r="G66" s="19" t="s">
        <v>292</v>
      </c>
      <c r="H66" s="77">
        <f>SUM(H63:H65)</f>
        <v>760</v>
      </c>
      <c r="I66" s="77"/>
      <c r="J66" s="77"/>
      <c r="K66" s="77">
        <f>SUM(K63:K65)</f>
        <v>38</v>
      </c>
      <c r="L66" s="19"/>
      <c r="M66" s="125"/>
      <c r="N66" s="137"/>
      <c r="O66" s="122"/>
      <c r="P66" s="54"/>
    </row>
    <row r="67" spans="1:16" s="61" customFormat="1" ht="33" customHeight="1">
      <c r="A67" s="105" t="s">
        <v>293</v>
      </c>
      <c r="B67" s="21">
        <v>51</v>
      </c>
      <c r="C67" s="21" t="s">
        <v>294</v>
      </c>
      <c r="D67" s="21" t="s">
        <v>295</v>
      </c>
      <c r="E67" s="21" t="s">
        <v>296</v>
      </c>
      <c r="F67" s="21" t="s">
        <v>297</v>
      </c>
      <c r="G67" s="74" t="s">
        <v>298</v>
      </c>
      <c r="H67" s="75">
        <v>360000</v>
      </c>
      <c r="I67" s="75">
        <v>0.5</v>
      </c>
      <c r="J67" s="75">
        <v>10000</v>
      </c>
      <c r="K67" s="21">
        <f>H67*I67/J67</f>
        <v>18</v>
      </c>
      <c r="L67" s="163"/>
      <c r="M67" s="124" t="s">
        <v>299</v>
      </c>
      <c r="N67" s="137" t="s">
        <v>65</v>
      </c>
      <c r="O67" s="138"/>
      <c r="P67" s="21"/>
    </row>
    <row r="68" spans="1:16" s="61" customFormat="1" ht="33" customHeight="1">
      <c r="A68" s="106"/>
      <c r="B68" s="21">
        <v>52</v>
      </c>
      <c r="C68" s="21" t="s">
        <v>300</v>
      </c>
      <c r="D68" s="21" t="s">
        <v>301</v>
      </c>
      <c r="E68" s="21" t="s">
        <v>302</v>
      </c>
      <c r="F68" s="21" t="s">
        <v>303</v>
      </c>
      <c r="G68" s="74" t="s">
        <v>304</v>
      </c>
      <c r="H68" s="75">
        <v>350</v>
      </c>
      <c r="I68" s="75"/>
      <c r="J68" s="75"/>
      <c r="K68" s="75">
        <v>2</v>
      </c>
      <c r="L68" s="21"/>
      <c r="M68" s="124" t="s">
        <v>305</v>
      </c>
      <c r="N68" s="137" t="s">
        <v>191</v>
      </c>
      <c r="O68" s="138"/>
      <c r="P68" s="164"/>
    </row>
    <row r="69" spans="1:16" s="61" customFormat="1" ht="42.75" customHeight="1">
      <c r="A69" s="106"/>
      <c r="B69" s="21">
        <v>53</v>
      </c>
      <c r="C69" s="21" t="s">
        <v>306</v>
      </c>
      <c r="D69" s="21" t="s">
        <v>307</v>
      </c>
      <c r="E69" s="21" t="s">
        <v>296</v>
      </c>
      <c r="F69" s="21" t="s">
        <v>308</v>
      </c>
      <c r="G69" s="74" t="s">
        <v>309</v>
      </c>
      <c r="H69" s="75">
        <v>230000</v>
      </c>
      <c r="I69" s="75">
        <v>0.5</v>
      </c>
      <c r="J69" s="75">
        <v>10000</v>
      </c>
      <c r="K69" s="75">
        <f>H69*I69/J69</f>
        <v>11.5</v>
      </c>
      <c r="L69" s="21"/>
      <c r="M69" s="124" t="s">
        <v>299</v>
      </c>
      <c r="N69" s="137" t="s">
        <v>65</v>
      </c>
      <c r="O69" s="138"/>
      <c r="P69" s="164"/>
    </row>
    <row r="70" spans="1:16" s="62" customFormat="1" ht="20.25" customHeight="1">
      <c r="A70" s="108"/>
      <c r="B70" s="21"/>
      <c r="C70" s="19"/>
      <c r="D70" s="19" t="s">
        <v>22</v>
      </c>
      <c r="E70" s="19"/>
      <c r="F70" s="19"/>
      <c r="G70" s="148"/>
      <c r="H70" s="77"/>
      <c r="I70" s="77"/>
      <c r="J70" s="77"/>
      <c r="K70" s="77">
        <f>SUM(K67:K69)</f>
        <v>31.5</v>
      </c>
      <c r="L70" s="19"/>
      <c r="M70" s="125"/>
      <c r="N70" s="137"/>
      <c r="O70" s="122"/>
      <c r="P70" s="165"/>
    </row>
    <row r="71" spans="1:16" s="55" customFormat="1" ht="48.75" customHeight="1">
      <c r="A71" s="105" t="s">
        <v>310</v>
      </c>
      <c r="B71" s="21">
        <v>54</v>
      </c>
      <c r="C71" s="21" t="s">
        <v>311</v>
      </c>
      <c r="D71" s="21" t="s">
        <v>312</v>
      </c>
      <c r="E71" s="21" t="s">
        <v>313</v>
      </c>
      <c r="F71" s="23" t="s">
        <v>314</v>
      </c>
      <c r="G71" s="79" t="s">
        <v>315</v>
      </c>
      <c r="H71" s="80">
        <v>560</v>
      </c>
      <c r="I71" s="80">
        <v>50</v>
      </c>
      <c r="J71" s="80">
        <v>10000</v>
      </c>
      <c r="K71" s="75">
        <f>H71*I71/J71</f>
        <v>2.8</v>
      </c>
      <c r="L71" s="128"/>
      <c r="M71" s="126" t="s">
        <v>316</v>
      </c>
      <c r="N71" s="137" t="s">
        <v>201</v>
      </c>
      <c r="O71" s="33"/>
      <c r="P71" s="53"/>
    </row>
    <row r="72" spans="1:25" s="55" customFormat="1" ht="48.75" customHeight="1">
      <c r="A72" s="106"/>
      <c r="B72" s="21">
        <v>55</v>
      </c>
      <c r="C72" s="21" t="s">
        <v>317</v>
      </c>
      <c r="D72" s="21" t="s">
        <v>318</v>
      </c>
      <c r="E72" s="21" t="s">
        <v>319</v>
      </c>
      <c r="F72" s="23" t="s">
        <v>320</v>
      </c>
      <c r="G72" s="79" t="s">
        <v>321</v>
      </c>
      <c r="H72" s="80" t="s">
        <v>322</v>
      </c>
      <c r="I72" s="166"/>
      <c r="J72" s="126"/>
      <c r="K72" s="80">
        <v>36</v>
      </c>
      <c r="L72" s="128"/>
      <c r="M72" s="126" t="s">
        <v>323</v>
      </c>
      <c r="N72" s="137" t="s">
        <v>208</v>
      </c>
      <c r="O72" s="33"/>
      <c r="P72" s="53"/>
      <c r="X72" s="55">
        <f>U72*W72</f>
        <v>0</v>
      </c>
      <c r="Y72" s="56" t="e">
        <f>#REF!+V72+T72+X72</f>
        <v>#REF!</v>
      </c>
    </row>
    <row r="73" spans="1:25" s="55" customFormat="1" ht="30.75" customHeight="1">
      <c r="A73" s="106"/>
      <c r="B73" s="21">
        <v>56</v>
      </c>
      <c r="C73" s="21" t="s">
        <v>324</v>
      </c>
      <c r="D73" s="21" t="s">
        <v>325</v>
      </c>
      <c r="E73" s="21" t="s">
        <v>326</v>
      </c>
      <c r="F73" s="23" t="s">
        <v>327</v>
      </c>
      <c r="G73" s="79" t="s">
        <v>328</v>
      </c>
      <c r="H73" s="80">
        <v>3000</v>
      </c>
      <c r="I73" s="80">
        <v>50</v>
      </c>
      <c r="J73" s="80">
        <v>10000</v>
      </c>
      <c r="K73" s="80">
        <f aca="true" t="shared" si="1" ref="K73:K89">H73*I73/J73</f>
        <v>15</v>
      </c>
      <c r="L73" s="23"/>
      <c r="M73" s="126" t="s">
        <v>329</v>
      </c>
      <c r="N73" s="137" t="s">
        <v>49</v>
      </c>
      <c r="O73" s="33"/>
      <c r="P73" s="53"/>
      <c r="Y73" s="56"/>
    </row>
    <row r="74" spans="1:25" s="55" customFormat="1" ht="30.75" customHeight="1">
      <c r="A74" s="106"/>
      <c r="B74" s="21">
        <v>57</v>
      </c>
      <c r="C74" s="21" t="s">
        <v>330</v>
      </c>
      <c r="D74" s="21" t="s">
        <v>325</v>
      </c>
      <c r="E74" s="21" t="s">
        <v>331</v>
      </c>
      <c r="F74" s="23" t="s">
        <v>52</v>
      </c>
      <c r="G74" s="79" t="s">
        <v>332</v>
      </c>
      <c r="H74" s="80">
        <v>900</v>
      </c>
      <c r="I74" s="80">
        <v>50</v>
      </c>
      <c r="J74" s="80">
        <v>10000</v>
      </c>
      <c r="K74" s="80">
        <f t="shared" si="1"/>
        <v>4.5</v>
      </c>
      <c r="L74" s="23"/>
      <c r="M74" s="126" t="s">
        <v>333</v>
      </c>
      <c r="N74" s="137" t="s">
        <v>49</v>
      </c>
      <c r="O74" s="33"/>
      <c r="P74" s="53"/>
      <c r="Y74" s="56"/>
    </row>
    <row r="75" spans="1:25" s="55" customFormat="1" ht="30.75" customHeight="1">
      <c r="A75" s="106"/>
      <c r="B75" s="21">
        <v>58</v>
      </c>
      <c r="C75" s="21" t="s">
        <v>334</v>
      </c>
      <c r="D75" s="21" t="s">
        <v>335</v>
      </c>
      <c r="E75" s="21" t="s">
        <v>336</v>
      </c>
      <c r="F75" s="23" t="s">
        <v>337</v>
      </c>
      <c r="G75" s="79" t="s">
        <v>338</v>
      </c>
      <c r="H75" s="80">
        <v>2500</v>
      </c>
      <c r="I75" s="80">
        <v>50</v>
      </c>
      <c r="J75" s="80">
        <v>10000</v>
      </c>
      <c r="K75" s="80">
        <f t="shared" si="1"/>
        <v>12.5</v>
      </c>
      <c r="L75" s="23"/>
      <c r="M75" s="126" t="s">
        <v>339</v>
      </c>
      <c r="N75" s="137" t="s">
        <v>49</v>
      </c>
      <c r="O75" s="33"/>
      <c r="P75" s="53"/>
      <c r="Y75" s="56"/>
    </row>
    <row r="76" spans="1:25" s="53" customFormat="1" ht="30.75" customHeight="1">
      <c r="A76" s="106"/>
      <c r="B76" s="21">
        <v>59</v>
      </c>
      <c r="C76" s="21" t="s">
        <v>340</v>
      </c>
      <c r="D76" s="21" t="s">
        <v>341</v>
      </c>
      <c r="E76" s="21" t="s">
        <v>342</v>
      </c>
      <c r="F76" s="23" t="s">
        <v>343</v>
      </c>
      <c r="G76" s="79" t="s">
        <v>344</v>
      </c>
      <c r="H76" s="23">
        <v>2500</v>
      </c>
      <c r="I76" s="23">
        <v>50</v>
      </c>
      <c r="J76" s="23">
        <v>10000</v>
      </c>
      <c r="K76" s="23">
        <f t="shared" si="1"/>
        <v>12.5</v>
      </c>
      <c r="L76" s="23"/>
      <c r="M76" s="23" t="s">
        <v>345</v>
      </c>
      <c r="N76" s="137" t="s">
        <v>119</v>
      </c>
      <c r="O76" s="167"/>
      <c r="Y76" s="54"/>
    </row>
    <row r="77" spans="1:25" s="55" customFormat="1" ht="30.75" customHeight="1">
      <c r="A77" s="106"/>
      <c r="B77" s="21">
        <v>60</v>
      </c>
      <c r="C77" s="21" t="s">
        <v>346</v>
      </c>
      <c r="D77" s="21" t="s">
        <v>341</v>
      </c>
      <c r="E77" s="21" t="s">
        <v>347</v>
      </c>
      <c r="F77" s="23" t="s">
        <v>348</v>
      </c>
      <c r="G77" s="79" t="s">
        <v>349</v>
      </c>
      <c r="H77" s="80">
        <v>1000</v>
      </c>
      <c r="I77" s="80">
        <v>50</v>
      </c>
      <c r="J77" s="80">
        <v>10000</v>
      </c>
      <c r="K77" s="23">
        <f t="shared" si="1"/>
        <v>5</v>
      </c>
      <c r="L77" s="23"/>
      <c r="M77" s="126" t="s">
        <v>350</v>
      </c>
      <c r="N77" s="137" t="s">
        <v>119</v>
      </c>
      <c r="O77" s="167"/>
      <c r="P77" s="53"/>
      <c r="Y77" s="56"/>
    </row>
    <row r="78" spans="1:25" s="55" customFormat="1" ht="30.75" customHeight="1">
      <c r="A78" s="106"/>
      <c r="B78" s="21">
        <v>61</v>
      </c>
      <c r="C78" s="21" t="s">
        <v>351</v>
      </c>
      <c r="D78" s="21" t="s">
        <v>341</v>
      </c>
      <c r="E78" s="21" t="s">
        <v>352</v>
      </c>
      <c r="F78" s="23" t="s">
        <v>353</v>
      </c>
      <c r="G78" s="79" t="s">
        <v>354</v>
      </c>
      <c r="H78" s="80">
        <v>1000</v>
      </c>
      <c r="I78" s="80">
        <v>50</v>
      </c>
      <c r="J78" s="80">
        <v>10000</v>
      </c>
      <c r="K78" s="23">
        <f t="shared" si="1"/>
        <v>5</v>
      </c>
      <c r="L78" s="23"/>
      <c r="M78" s="126" t="s">
        <v>355</v>
      </c>
      <c r="N78" s="137" t="s">
        <v>119</v>
      </c>
      <c r="O78" s="33"/>
      <c r="P78" s="53"/>
      <c r="Y78" s="56"/>
    </row>
    <row r="79" spans="1:25" s="55" customFormat="1" ht="30.75" customHeight="1">
      <c r="A79" s="106"/>
      <c r="B79" s="21">
        <v>62</v>
      </c>
      <c r="C79" s="21" t="s">
        <v>356</v>
      </c>
      <c r="D79" s="21" t="s">
        <v>325</v>
      </c>
      <c r="E79" s="21" t="s">
        <v>357</v>
      </c>
      <c r="F79" s="21" t="s">
        <v>358</v>
      </c>
      <c r="G79" s="74" t="s">
        <v>359</v>
      </c>
      <c r="H79" s="75">
        <v>2500</v>
      </c>
      <c r="I79" s="80">
        <v>50</v>
      </c>
      <c r="J79" s="80">
        <v>10000</v>
      </c>
      <c r="K79" s="23">
        <f t="shared" si="1"/>
        <v>12.5</v>
      </c>
      <c r="L79" s="40"/>
      <c r="M79" s="124" t="s">
        <v>360</v>
      </c>
      <c r="N79" s="53" t="s">
        <v>126</v>
      </c>
      <c r="O79" s="168"/>
      <c r="P79" s="53"/>
      <c r="Y79" s="56"/>
    </row>
    <row r="80" spans="1:25" s="55" customFormat="1" ht="30.75" customHeight="1">
      <c r="A80" s="106"/>
      <c r="B80" s="21">
        <v>63</v>
      </c>
      <c r="C80" s="21" t="s">
        <v>361</v>
      </c>
      <c r="D80" s="107" t="s">
        <v>325</v>
      </c>
      <c r="E80" s="21" t="s">
        <v>362</v>
      </c>
      <c r="F80" s="21" t="s">
        <v>358</v>
      </c>
      <c r="G80" s="74" t="s">
        <v>363</v>
      </c>
      <c r="H80" s="75">
        <v>2600</v>
      </c>
      <c r="I80" s="80">
        <v>50</v>
      </c>
      <c r="J80" s="80">
        <v>10000</v>
      </c>
      <c r="K80" s="23">
        <f t="shared" si="1"/>
        <v>13</v>
      </c>
      <c r="L80" s="40"/>
      <c r="M80" s="124" t="s">
        <v>364</v>
      </c>
      <c r="N80" s="53" t="s">
        <v>126</v>
      </c>
      <c r="O80" s="168"/>
      <c r="P80" s="53"/>
      <c r="Y80" s="56"/>
    </row>
    <row r="81" spans="1:25" s="55" customFormat="1" ht="30.75" customHeight="1">
      <c r="A81" s="106"/>
      <c r="B81" s="21">
        <v>64</v>
      </c>
      <c r="C81" s="21" t="s">
        <v>365</v>
      </c>
      <c r="D81" s="107" t="s">
        <v>325</v>
      </c>
      <c r="E81" s="107" t="s">
        <v>366</v>
      </c>
      <c r="F81" s="107" t="s">
        <v>358</v>
      </c>
      <c r="G81" s="74" t="s">
        <v>367</v>
      </c>
      <c r="H81" s="149">
        <v>2000</v>
      </c>
      <c r="I81" s="80">
        <v>50</v>
      </c>
      <c r="J81" s="80">
        <v>10000</v>
      </c>
      <c r="K81" s="23">
        <f t="shared" si="1"/>
        <v>10</v>
      </c>
      <c r="L81" s="40"/>
      <c r="M81" s="124" t="s">
        <v>368</v>
      </c>
      <c r="N81" s="53" t="s">
        <v>126</v>
      </c>
      <c r="O81" s="168"/>
      <c r="P81" s="53"/>
      <c r="Y81" s="56"/>
    </row>
    <row r="82" spans="1:25" s="55" customFormat="1" ht="30.75" customHeight="1">
      <c r="A82" s="106"/>
      <c r="B82" s="21">
        <v>65</v>
      </c>
      <c r="C82" s="21" t="s">
        <v>369</v>
      </c>
      <c r="D82" s="107" t="s">
        <v>325</v>
      </c>
      <c r="E82" s="107" t="s">
        <v>370</v>
      </c>
      <c r="F82" s="107" t="s">
        <v>123</v>
      </c>
      <c r="G82" s="74" t="s">
        <v>371</v>
      </c>
      <c r="H82" s="149">
        <v>1500</v>
      </c>
      <c r="I82" s="80">
        <v>50</v>
      </c>
      <c r="J82" s="80">
        <v>10000</v>
      </c>
      <c r="K82" s="23">
        <f t="shared" si="1"/>
        <v>7.5</v>
      </c>
      <c r="L82" s="40"/>
      <c r="M82" s="124" t="s">
        <v>372</v>
      </c>
      <c r="N82" s="53" t="s">
        <v>126</v>
      </c>
      <c r="O82" s="168"/>
      <c r="P82" s="53"/>
      <c r="Y82" s="56"/>
    </row>
    <row r="83" spans="1:25" s="63" customFormat="1" ht="36" customHeight="1">
      <c r="A83" s="106"/>
      <c r="B83" s="21">
        <v>66</v>
      </c>
      <c r="C83" s="21" t="s">
        <v>373</v>
      </c>
      <c r="D83" s="107" t="s">
        <v>374</v>
      </c>
      <c r="E83" s="21" t="s">
        <v>375</v>
      </c>
      <c r="F83" s="23" t="s">
        <v>123</v>
      </c>
      <c r="G83" s="79" t="s">
        <v>376</v>
      </c>
      <c r="H83" s="80">
        <v>1500</v>
      </c>
      <c r="I83" s="80">
        <v>50</v>
      </c>
      <c r="J83" s="80">
        <v>10000</v>
      </c>
      <c r="K83" s="23">
        <f t="shared" si="1"/>
        <v>7.5</v>
      </c>
      <c r="L83" s="128"/>
      <c r="M83" s="126" t="s">
        <v>377</v>
      </c>
      <c r="N83" s="53" t="s">
        <v>126</v>
      </c>
      <c r="O83" s="168"/>
      <c r="P83" s="53"/>
      <c r="Y83" s="180"/>
    </row>
    <row r="84" spans="1:25" s="55" customFormat="1" ht="30.75" customHeight="1">
      <c r="A84" s="106"/>
      <c r="B84" s="21">
        <v>67</v>
      </c>
      <c r="C84" s="21" t="s">
        <v>378</v>
      </c>
      <c r="D84" s="107" t="s">
        <v>379</v>
      </c>
      <c r="E84" s="21" t="s">
        <v>122</v>
      </c>
      <c r="F84" s="21" t="s">
        <v>123</v>
      </c>
      <c r="G84" s="74" t="s">
        <v>380</v>
      </c>
      <c r="H84" s="75">
        <v>1400</v>
      </c>
      <c r="I84" s="75">
        <v>50</v>
      </c>
      <c r="J84" s="75">
        <v>10000</v>
      </c>
      <c r="K84" s="75">
        <f t="shared" si="1"/>
        <v>7</v>
      </c>
      <c r="L84" s="40"/>
      <c r="M84" s="124" t="s">
        <v>125</v>
      </c>
      <c r="N84" s="53" t="s">
        <v>126</v>
      </c>
      <c r="O84" s="33"/>
      <c r="P84" s="53"/>
      <c r="Y84" s="56"/>
    </row>
    <row r="85" spans="1:25" s="55" customFormat="1" ht="79.5" customHeight="1">
      <c r="A85" s="106"/>
      <c r="B85" s="21">
        <v>68</v>
      </c>
      <c r="C85" s="21" t="s">
        <v>381</v>
      </c>
      <c r="D85" s="21" t="s">
        <v>382</v>
      </c>
      <c r="E85" s="21" t="s">
        <v>100</v>
      </c>
      <c r="F85" s="23" t="s">
        <v>383</v>
      </c>
      <c r="G85" s="79" t="s">
        <v>384</v>
      </c>
      <c r="H85" s="80">
        <v>1000</v>
      </c>
      <c r="I85" s="80">
        <v>50</v>
      </c>
      <c r="J85" s="80">
        <v>10000</v>
      </c>
      <c r="K85" s="80">
        <f t="shared" si="1"/>
        <v>5</v>
      </c>
      <c r="L85" s="79"/>
      <c r="M85" s="126" t="s">
        <v>102</v>
      </c>
      <c r="N85" s="137" t="s">
        <v>65</v>
      </c>
      <c r="O85" s="33"/>
      <c r="P85" s="53"/>
      <c r="Y85" s="56"/>
    </row>
    <row r="86" spans="1:25" s="55" customFormat="1" ht="30" customHeight="1">
      <c r="A86" s="106"/>
      <c r="B86" s="21">
        <v>69</v>
      </c>
      <c r="C86" s="21" t="s">
        <v>385</v>
      </c>
      <c r="D86" s="21" t="s">
        <v>386</v>
      </c>
      <c r="E86" s="21" t="s">
        <v>17</v>
      </c>
      <c r="F86" s="23" t="s">
        <v>146</v>
      </c>
      <c r="G86" s="79" t="s">
        <v>387</v>
      </c>
      <c r="H86" s="80">
        <v>4000</v>
      </c>
      <c r="I86" s="80">
        <v>50</v>
      </c>
      <c r="J86" s="80">
        <v>10000</v>
      </c>
      <c r="K86" s="80">
        <f t="shared" si="1"/>
        <v>20</v>
      </c>
      <c r="L86" s="79"/>
      <c r="M86" s="126" t="s">
        <v>388</v>
      </c>
      <c r="N86" s="137" t="s">
        <v>21</v>
      </c>
      <c r="O86" s="33"/>
      <c r="P86" s="53"/>
      <c r="Y86" s="56"/>
    </row>
    <row r="87" spans="1:25" s="55" customFormat="1" ht="36" customHeight="1">
      <c r="A87" s="106"/>
      <c r="B87" s="21">
        <v>70</v>
      </c>
      <c r="C87" s="21" t="s">
        <v>389</v>
      </c>
      <c r="D87" s="107" t="s">
        <v>386</v>
      </c>
      <c r="E87" s="107" t="s">
        <v>390</v>
      </c>
      <c r="F87" s="107" t="s">
        <v>391</v>
      </c>
      <c r="G87" s="79" t="s">
        <v>392</v>
      </c>
      <c r="H87" s="149">
        <v>2500</v>
      </c>
      <c r="I87" s="149">
        <v>50</v>
      </c>
      <c r="J87" s="149">
        <v>10000</v>
      </c>
      <c r="K87" s="80">
        <f t="shared" si="1"/>
        <v>12.5</v>
      </c>
      <c r="L87" s="21"/>
      <c r="M87" s="124" t="s">
        <v>393</v>
      </c>
      <c r="N87" s="137" t="s">
        <v>49</v>
      </c>
      <c r="O87" s="33"/>
      <c r="P87" s="53"/>
      <c r="Y87" s="56"/>
    </row>
    <row r="88" spans="1:16" s="56" customFormat="1" ht="20.25" customHeight="1">
      <c r="A88" s="108"/>
      <c r="B88" s="21"/>
      <c r="C88" s="19"/>
      <c r="D88" s="20" t="s">
        <v>22</v>
      </c>
      <c r="E88" s="20"/>
      <c r="F88" s="20"/>
      <c r="G88" s="20" t="s">
        <v>394</v>
      </c>
      <c r="H88" s="150">
        <v>36460</v>
      </c>
      <c r="I88" s="150"/>
      <c r="J88" s="150"/>
      <c r="K88" s="77">
        <f>SUM(K71:K87)</f>
        <v>188.3</v>
      </c>
      <c r="L88" s="19"/>
      <c r="M88" s="125"/>
      <c r="N88" s="137"/>
      <c r="O88" s="169"/>
      <c r="P88" s="54"/>
    </row>
    <row r="89" spans="1:16" s="55" customFormat="1" ht="36.75" customHeight="1">
      <c r="A89" s="105" t="s">
        <v>395</v>
      </c>
      <c r="B89" s="21">
        <v>71</v>
      </c>
      <c r="C89" s="21" t="s">
        <v>396</v>
      </c>
      <c r="D89" s="21" t="s">
        <v>397</v>
      </c>
      <c r="E89" s="21" t="s">
        <v>398</v>
      </c>
      <c r="F89" s="21" t="s">
        <v>399</v>
      </c>
      <c r="G89" s="74" t="s">
        <v>400</v>
      </c>
      <c r="H89" s="75">
        <v>10</v>
      </c>
      <c r="I89" s="75"/>
      <c r="J89" s="75"/>
      <c r="K89" s="75">
        <v>2</v>
      </c>
      <c r="L89" s="21"/>
      <c r="M89" s="124" t="s">
        <v>401</v>
      </c>
      <c r="N89" s="137" t="s">
        <v>170</v>
      </c>
      <c r="O89" s="33"/>
      <c r="P89" s="53"/>
    </row>
    <row r="90" spans="1:16" s="55" customFormat="1" ht="36.75" customHeight="1">
      <c r="A90" s="106"/>
      <c r="B90" s="21">
        <v>72</v>
      </c>
      <c r="C90" s="21" t="s">
        <v>402</v>
      </c>
      <c r="D90" s="21" t="s">
        <v>403</v>
      </c>
      <c r="E90" s="21" t="s">
        <v>404</v>
      </c>
      <c r="F90" s="21" t="s">
        <v>89</v>
      </c>
      <c r="G90" s="74" t="s">
        <v>405</v>
      </c>
      <c r="H90" s="75">
        <v>5</v>
      </c>
      <c r="I90" s="75"/>
      <c r="J90" s="75"/>
      <c r="K90" s="75">
        <v>2</v>
      </c>
      <c r="L90" s="170"/>
      <c r="M90" s="126" t="s">
        <v>102</v>
      </c>
      <c r="N90" s="137" t="s">
        <v>65</v>
      </c>
      <c r="O90" s="171"/>
      <c r="P90" s="53"/>
    </row>
    <row r="91" spans="1:16" s="55" customFormat="1" ht="36.75" customHeight="1">
      <c r="A91" s="106"/>
      <c r="B91" s="21">
        <v>73</v>
      </c>
      <c r="C91" s="21" t="s">
        <v>406</v>
      </c>
      <c r="D91" s="21" t="s">
        <v>407</v>
      </c>
      <c r="E91" s="21" t="s">
        <v>408</v>
      </c>
      <c r="F91" s="21" t="s">
        <v>409</v>
      </c>
      <c r="G91" s="74" t="s">
        <v>410</v>
      </c>
      <c r="H91" s="75"/>
      <c r="I91" s="75"/>
      <c r="J91" s="75"/>
      <c r="K91" s="75">
        <v>2</v>
      </c>
      <c r="L91" s="74"/>
      <c r="M91" s="126" t="s">
        <v>411</v>
      </c>
      <c r="N91" s="137"/>
      <c r="O91" s="171"/>
      <c r="P91" s="53"/>
    </row>
    <row r="92" spans="1:16" s="56" customFormat="1" ht="20.25" customHeight="1">
      <c r="A92" s="108"/>
      <c r="B92" s="21"/>
      <c r="C92" s="19"/>
      <c r="D92" s="19" t="s">
        <v>22</v>
      </c>
      <c r="E92" s="19"/>
      <c r="F92" s="19"/>
      <c r="G92" s="148"/>
      <c r="H92" s="77"/>
      <c r="I92" s="77"/>
      <c r="J92" s="77"/>
      <c r="K92" s="77">
        <f>SUM(K89:K91)</f>
        <v>6</v>
      </c>
      <c r="L92" s="148"/>
      <c r="M92" s="127"/>
      <c r="N92" s="137"/>
      <c r="O92" s="172"/>
      <c r="P92" s="54"/>
    </row>
    <row r="93" spans="1:13" s="59" customFormat="1" ht="30" customHeight="1">
      <c r="A93" s="73" t="s">
        <v>412</v>
      </c>
      <c r="B93" s="29">
        <v>74</v>
      </c>
      <c r="C93" s="30" t="s">
        <v>413</v>
      </c>
      <c r="D93" s="30" t="s">
        <v>414</v>
      </c>
      <c r="E93" s="151" t="s">
        <v>415</v>
      </c>
      <c r="F93" s="31" t="s">
        <v>253</v>
      </c>
      <c r="G93" s="30" t="s">
        <v>414</v>
      </c>
      <c r="H93" s="87"/>
      <c r="I93" s="87"/>
      <c r="J93" s="87"/>
      <c r="K93" s="31">
        <v>2.6</v>
      </c>
      <c r="L93" s="132"/>
      <c r="M93" s="29"/>
    </row>
    <row r="94" spans="1:13" s="59" customFormat="1" ht="30" customHeight="1">
      <c r="A94" s="76"/>
      <c r="B94" s="29">
        <v>75</v>
      </c>
      <c r="C94" s="30" t="s">
        <v>416</v>
      </c>
      <c r="D94" s="30" t="s">
        <v>417</v>
      </c>
      <c r="E94" s="151" t="s">
        <v>418</v>
      </c>
      <c r="F94" s="31" t="s">
        <v>419</v>
      </c>
      <c r="G94" s="30" t="s">
        <v>417</v>
      </c>
      <c r="H94" s="87"/>
      <c r="I94" s="87"/>
      <c r="J94" s="87"/>
      <c r="K94" s="31">
        <v>8.9572</v>
      </c>
      <c r="L94" s="132"/>
      <c r="M94" s="29"/>
    </row>
    <row r="95" spans="1:13" s="59" customFormat="1" ht="45.75" customHeight="1">
      <c r="A95" s="76"/>
      <c r="B95" s="29">
        <v>76</v>
      </c>
      <c r="C95" s="30" t="s">
        <v>420</v>
      </c>
      <c r="D95" s="30" t="s">
        <v>421</v>
      </c>
      <c r="E95" s="152" t="s">
        <v>422</v>
      </c>
      <c r="F95" s="31" t="s">
        <v>30</v>
      </c>
      <c r="G95" s="30" t="s">
        <v>421</v>
      </c>
      <c r="H95" s="87"/>
      <c r="I95" s="87"/>
      <c r="J95" s="87"/>
      <c r="K95" s="31">
        <v>10</v>
      </c>
      <c r="L95" s="132"/>
      <c r="M95" s="29"/>
    </row>
    <row r="96" spans="1:13" s="59" customFormat="1" ht="60" customHeight="1">
      <c r="A96" s="76"/>
      <c r="B96" s="29">
        <v>77</v>
      </c>
      <c r="C96" s="30" t="s">
        <v>423</v>
      </c>
      <c r="D96" s="153" t="s">
        <v>424</v>
      </c>
      <c r="E96" s="151" t="s">
        <v>425</v>
      </c>
      <c r="F96" s="31" t="s">
        <v>245</v>
      </c>
      <c r="G96" s="153" t="s">
        <v>424</v>
      </c>
      <c r="H96" s="87"/>
      <c r="I96" s="87"/>
      <c r="J96" s="87"/>
      <c r="K96" s="31">
        <v>8.15</v>
      </c>
      <c r="L96" s="132"/>
      <c r="M96" s="29"/>
    </row>
    <row r="97" spans="1:13" s="59" customFormat="1" ht="28.5" customHeight="1">
      <c r="A97" s="76"/>
      <c r="B97" s="29">
        <v>78</v>
      </c>
      <c r="C97" s="30" t="s">
        <v>426</v>
      </c>
      <c r="D97" s="154" t="s">
        <v>427</v>
      </c>
      <c r="E97" s="155" t="s">
        <v>428</v>
      </c>
      <c r="F97" s="31" t="s">
        <v>280</v>
      </c>
      <c r="G97" s="154" t="s">
        <v>427</v>
      </c>
      <c r="H97" s="87"/>
      <c r="I97" s="87"/>
      <c r="J97" s="87"/>
      <c r="K97" s="31">
        <v>2.9</v>
      </c>
      <c r="L97" s="132"/>
      <c r="M97" s="29"/>
    </row>
    <row r="98" spans="1:13" s="59" customFormat="1" ht="30.75" customHeight="1">
      <c r="A98" s="76"/>
      <c r="B98" s="29">
        <v>79</v>
      </c>
      <c r="C98" s="30" t="s">
        <v>429</v>
      </c>
      <c r="D98" s="30" t="s">
        <v>430</v>
      </c>
      <c r="E98" s="156" t="s">
        <v>431</v>
      </c>
      <c r="F98" s="157" t="s">
        <v>432</v>
      </c>
      <c r="G98" s="30" t="s">
        <v>430</v>
      </c>
      <c r="H98" s="87"/>
      <c r="I98" s="87"/>
      <c r="J98" s="87"/>
      <c r="K98" s="31">
        <v>5.8</v>
      </c>
      <c r="L98" s="132"/>
      <c r="M98" s="29"/>
    </row>
    <row r="99" spans="1:13" s="64" customFormat="1" ht="30.75" customHeight="1">
      <c r="A99" s="94"/>
      <c r="B99" s="100"/>
      <c r="C99" s="95"/>
      <c r="D99" s="95" t="s">
        <v>22</v>
      </c>
      <c r="E99" s="158"/>
      <c r="F99" s="159"/>
      <c r="G99" s="95"/>
      <c r="H99" s="104"/>
      <c r="I99" s="104"/>
      <c r="J99" s="104"/>
      <c r="K99" s="173">
        <f>SUM(K93:K98)</f>
        <v>38.407199999999996</v>
      </c>
      <c r="L99" s="96"/>
      <c r="M99" s="134"/>
    </row>
    <row r="100" spans="1:16" s="39" customFormat="1" ht="39" customHeight="1">
      <c r="A100" s="105" t="s">
        <v>433</v>
      </c>
      <c r="B100" s="21">
        <v>80</v>
      </c>
      <c r="C100" s="21" t="s">
        <v>434</v>
      </c>
      <c r="D100" s="21" t="s">
        <v>435</v>
      </c>
      <c r="E100" s="21" t="s">
        <v>436</v>
      </c>
      <c r="F100" s="23" t="s">
        <v>437</v>
      </c>
      <c r="G100" s="79" t="s">
        <v>438</v>
      </c>
      <c r="H100" s="80">
        <v>90500</v>
      </c>
      <c r="I100" s="80">
        <v>0.7</v>
      </c>
      <c r="J100" s="80">
        <v>10000</v>
      </c>
      <c r="K100" s="80">
        <f>H100*I100/J100</f>
        <v>6.334999999999999</v>
      </c>
      <c r="L100" s="128"/>
      <c r="M100" s="126" t="s">
        <v>439</v>
      </c>
      <c r="N100" s="137" t="s">
        <v>208</v>
      </c>
      <c r="O100" s="119"/>
      <c r="P100" s="12"/>
    </row>
    <row r="101" spans="1:16" s="55" customFormat="1" ht="39" customHeight="1">
      <c r="A101" s="106"/>
      <c r="B101" s="21">
        <v>81</v>
      </c>
      <c r="C101" s="21" t="s">
        <v>440</v>
      </c>
      <c r="D101" s="21" t="s">
        <v>441</v>
      </c>
      <c r="E101" s="21" t="s">
        <v>436</v>
      </c>
      <c r="F101" s="23" t="s">
        <v>437</v>
      </c>
      <c r="G101" s="79" t="s">
        <v>442</v>
      </c>
      <c r="H101" s="80">
        <v>64999</v>
      </c>
      <c r="I101" s="80">
        <v>0.7</v>
      </c>
      <c r="J101" s="80">
        <v>10000</v>
      </c>
      <c r="K101" s="174">
        <f>H101*I101/J101</f>
        <v>4.54993</v>
      </c>
      <c r="L101" s="128"/>
      <c r="M101" s="126" t="s">
        <v>439</v>
      </c>
      <c r="N101" s="137" t="s">
        <v>208</v>
      </c>
      <c r="O101" s="138"/>
      <c r="P101" s="53"/>
    </row>
    <row r="102" spans="1:16" s="55" customFormat="1" ht="39" customHeight="1">
      <c r="A102" s="106"/>
      <c r="B102" s="21">
        <v>82</v>
      </c>
      <c r="C102" s="21" t="s">
        <v>443</v>
      </c>
      <c r="D102" s="21" t="s">
        <v>444</v>
      </c>
      <c r="E102" s="21" t="s">
        <v>445</v>
      </c>
      <c r="F102" s="21" t="s">
        <v>446</v>
      </c>
      <c r="G102" s="74" t="s">
        <v>447</v>
      </c>
      <c r="H102" s="75">
        <v>6.4999</v>
      </c>
      <c r="I102" s="75">
        <v>0.7</v>
      </c>
      <c r="J102" s="75"/>
      <c r="K102" s="175">
        <f>H102*I102</f>
        <v>4.54993</v>
      </c>
      <c r="L102" s="21"/>
      <c r="M102" s="124" t="s">
        <v>448</v>
      </c>
      <c r="N102" s="137" t="s">
        <v>126</v>
      </c>
      <c r="O102" s="138"/>
      <c r="P102" s="53"/>
    </row>
    <row r="103" spans="1:16" s="55" customFormat="1" ht="39" customHeight="1">
      <c r="A103" s="106"/>
      <c r="B103" s="21">
        <v>83</v>
      </c>
      <c r="C103" s="21" t="s">
        <v>449</v>
      </c>
      <c r="D103" s="21" t="s">
        <v>450</v>
      </c>
      <c r="E103" s="21" t="s">
        <v>451</v>
      </c>
      <c r="F103" s="21" t="s">
        <v>452</v>
      </c>
      <c r="G103" s="74" t="s">
        <v>453</v>
      </c>
      <c r="H103" s="75">
        <v>14</v>
      </c>
      <c r="I103" s="75">
        <v>0.7</v>
      </c>
      <c r="J103" s="75"/>
      <c r="K103" s="75">
        <f>H103*I103</f>
        <v>9.799999999999999</v>
      </c>
      <c r="L103" s="19"/>
      <c r="M103" s="124" t="s">
        <v>454</v>
      </c>
      <c r="N103" s="137" t="s">
        <v>208</v>
      </c>
      <c r="O103" s="138"/>
      <c r="P103" s="53"/>
    </row>
    <row r="104" spans="1:16" s="55" customFormat="1" ht="39" customHeight="1">
      <c r="A104" s="106"/>
      <c r="B104" s="21">
        <v>84</v>
      </c>
      <c r="C104" s="21" t="s">
        <v>455</v>
      </c>
      <c r="D104" s="21" t="s">
        <v>456</v>
      </c>
      <c r="E104" s="21" t="s">
        <v>457</v>
      </c>
      <c r="F104" s="21" t="s">
        <v>458</v>
      </c>
      <c r="G104" s="74" t="s">
        <v>459</v>
      </c>
      <c r="H104" s="75">
        <v>10</v>
      </c>
      <c r="I104" s="75">
        <v>0.7</v>
      </c>
      <c r="J104" s="75"/>
      <c r="K104" s="75">
        <f>H104*I104</f>
        <v>7</v>
      </c>
      <c r="L104" s="19"/>
      <c r="M104" s="124" t="s">
        <v>460</v>
      </c>
      <c r="N104" s="137" t="s">
        <v>159</v>
      </c>
      <c r="O104" s="138"/>
      <c r="P104" s="53"/>
    </row>
    <row r="105" spans="1:16" s="56" customFormat="1" ht="20.25" customHeight="1">
      <c r="A105" s="108"/>
      <c r="B105" s="21"/>
      <c r="C105" s="19"/>
      <c r="D105" s="19" t="s">
        <v>22</v>
      </c>
      <c r="E105" s="19"/>
      <c r="F105" s="19"/>
      <c r="G105" s="148"/>
      <c r="H105" s="77"/>
      <c r="I105" s="77"/>
      <c r="J105" s="77"/>
      <c r="K105" s="176">
        <f>SUM(K100:K104)</f>
        <v>32.23486</v>
      </c>
      <c r="L105" s="19"/>
      <c r="M105" s="125"/>
      <c r="N105" s="137"/>
      <c r="O105" s="122"/>
      <c r="P105" s="54"/>
    </row>
    <row r="106" spans="1:16" s="55" customFormat="1" ht="30" customHeight="1">
      <c r="A106" s="105" t="s">
        <v>461</v>
      </c>
      <c r="B106" s="21">
        <v>85</v>
      </c>
      <c r="C106" s="21" t="s">
        <v>462</v>
      </c>
      <c r="D106" s="21" t="s">
        <v>463</v>
      </c>
      <c r="E106" s="21" t="s">
        <v>464</v>
      </c>
      <c r="F106" s="23" t="s">
        <v>465</v>
      </c>
      <c r="G106" s="79" t="s">
        <v>466</v>
      </c>
      <c r="H106" s="80">
        <v>160</v>
      </c>
      <c r="I106" s="80">
        <v>200</v>
      </c>
      <c r="J106" s="80">
        <v>10000</v>
      </c>
      <c r="K106" s="80">
        <f aca="true" t="shared" si="2" ref="K106:K111">H106*I106/J106</f>
        <v>3.2</v>
      </c>
      <c r="L106" s="128"/>
      <c r="M106" s="126">
        <v>15602780788</v>
      </c>
      <c r="N106" s="137" t="s">
        <v>467</v>
      </c>
      <c r="O106" s="138"/>
      <c r="P106" s="53"/>
    </row>
    <row r="107" spans="1:16" s="55" customFormat="1" ht="30" customHeight="1">
      <c r="A107" s="106"/>
      <c r="B107" s="21">
        <v>86</v>
      </c>
      <c r="C107" s="21" t="s">
        <v>468</v>
      </c>
      <c r="D107" s="21" t="s">
        <v>469</v>
      </c>
      <c r="E107" s="21" t="s">
        <v>470</v>
      </c>
      <c r="F107" s="23" t="s">
        <v>471</v>
      </c>
      <c r="G107" s="79" t="s">
        <v>472</v>
      </c>
      <c r="H107" s="80">
        <v>320</v>
      </c>
      <c r="I107" s="80">
        <v>200</v>
      </c>
      <c r="J107" s="80">
        <v>10000</v>
      </c>
      <c r="K107" s="80">
        <f t="shared" si="2"/>
        <v>6.4</v>
      </c>
      <c r="L107" s="128"/>
      <c r="M107" s="126">
        <v>15988082965</v>
      </c>
      <c r="N107" s="137" t="s">
        <v>191</v>
      </c>
      <c r="O107" s="138"/>
      <c r="P107" s="53"/>
    </row>
    <row r="108" spans="1:16" s="55" customFormat="1" ht="30" customHeight="1">
      <c r="A108" s="106"/>
      <c r="B108" s="21">
        <v>87</v>
      </c>
      <c r="C108" s="21" t="s">
        <v>473</v>
      </c>
      <c r="D108" s="21" t="s">
        <v>474</v>
      </c>
      <c r="E108" s="21" t="s">
        <v>475</v>
      </c>
      <c r="F108" s="23" t="s">
        <v>476</v>
      </c>
      <c r="G108" s="79" t="s">
        <v>477</v>
      </c>
      <c r="H108" s="80">
        <v>90</v>
      </c>
      <c r="I108" s="80">
        <v>200</v>
      </c>
      <c r="J108" s="80">
        <v>10000</v>
      </c>
      <c r="K108" s="80">
        <f t="shared" si="2"/>
        <v>1.8</v>
      </c>
      <c r="L108" s="128"/>
      <c r="M108" s="126">
        <v>15990899166</v>
      </c>
      <c r="N108" s="137" t="s">
        <v>478</v>
      </c>
      <c r="O108" s="138"/>
      <c r="P108" s="53"/>
    </row>
    <row r="109" spans="1:16" s="55" customFormat="1" ht="43.5" customHeight="1">
      <c r="A109" s="106"/>
      <c r="B109" s="21">
        <v>88</v>
      </c>
      <c r="C109" s="21" t="s">
        <v>479</v>
      </c>
      <c r="D109" s="21" t="s">
        <v>474</v>
      </c>
      <c r="E109" s="21" t="s">
        <v>480</v>
      </c>
      <c r="F109" s="23" t="s">
        <v>481</v>
      </c>
      <c r="G109" s="79" t="s">
        <v>482</v>
      </c>
      <c r="H109" s="80">
        <v>83.02</v>
      </c>
      <c r="I109" s="80">
        <v>200</v>
      </c>
      <c r="J109" s="80">
        <v>10000</v>
      </c>
      <c r="K109" s="80">
        <f t="shared" si="2"/>
        <v>1.6604</v>
      </c>
      <c r="L109" s="128"/>
      <c r="M109" s="126" t="s">
        <v>483</v>
      </c>
      <c r="N109" s="137" t="s">
        <v>478</v>
      </c>
      <c r="O109" s="138"/>
      <c r="P109" s="53"/>
    </row>
    <row r="110" spans="1:16" s="55" customFormat="1" ht="33" customHeight="1">
      <c r="A110" s="106"/>
      <c r="B110" s="21">
        <v>89</v>
      </c>
      <c r="C110" s="21" t="s">
        <v>484</v>
      </c>
      <c r="D110" s="21" t="s">
        <v>485</v>
      </c>
      <c r="E110" s="21" t="s">
        <v>486</v>
      </c>
      <c r="F110" s="23" t="s">
        <v>487</v>
      </c>
      <c r="G110" s="79" t="s">
        <v>488</v>
      </c>
      <c r="H110" s="80">
        <v>24</v>
      </c>
      <c r="I110" s="80">
        <v>200</v>
      </c>
      <c r="J110" s="80">
        <v>10000</v>
      </c>
      <c r="K110" s="80">
        <f t="shared" si="2"/>
        <v>0.48</v>
      </c>
      <c r="L110" s="128"/>
      <c r="M110" s="124" t="s">
        <v>489</v>
      </c>
      <c r="N110" s="137" t="s">
        <v>280</v>
      </c>
      <c r="O110" s="138"/>
      <c r="P110" s="53"/>
    </row>
    <row r="111" spans="1:16" s="55" customFormat="1" ht="39" customHeight="1">
      <c r="A111" s="106"/>
      <c r="B111" s="21">
        <v>90</v>
      </c>
      <c r="C111" s="21" t="s">
        <v>490</v>
      </c>
      <c r="D111" s="21" t="s">
        <v>491</v>
      </c>
      <c r="E111" s="21" t="s">
        <v>296</v>
      </c>
      <c r="F111" s="21" t="s">
        <v>308</v>
      </c>
      <c r="G111" s="74" t="s">
        <v>492</v>
      </c>
      <c r="H111" s="75">
        <v>1350</v>
      </c>
      <c r="I111" s="75">
        <v>200</v>
      </c>
      <c r="J111" s="75">
        <v>10000</v>
      </c>
      <c r="K111" s="75">
        <f t="shared" si="2"/>
        <v>27</v>
      </c>
      <c r="L111" s="40"/>
      <c r="M111" s="124" t="s">
        <v>299</v>
      </c>
      <c r="N111" s="137" t="s">
        <v>65</v>
      </c>
      <c r="O111" s="138"/>
      <c r="P111" s="53"/>
    </row>
    <row r="112" spans="1:16" s="56" customFormat="1" ht="20.25" customHeight="1">
      <c r="A112" s="108"/>
      <c r="B112" s="21"/>
      <c r="C112" s="19"/>
      <c r="D112" s="19" t="s">
        <v>22</v>
      </c>
      <c r="E112" s="19"/>
      <c r="F112" s="81"/>
      <c r="G112" s="160" t="s">
        <v>493</v>
      </c>
      <c r="H112" s="82">
        <f>SUM(H106:H111)</f>
        <v>2027.02</v>
      </c>
      <c r="I112" s="82"/>
      <c r="J112" s="82"/>
      <c r="K112" s="82">
        <f>SUM(K106:K111)</f>
        <v>40.540400000000005</v>
      </c>
      <c r="L112" s="135"/>
      <c r="M112" s="125"/>
      <c r="N112" s="137"/>
      <c r="O112" s="122"/>
      <c r="P112" s="54"/>
    </row>
    <row r="113" spans="1:15" s="53" customFormat="1" ht="30.75" customHeight="1">
      <c r="A113" s="105" t="s">
        <v>494</v>
      </c>
      <c r="B113" s="21">
        <v>91</v>
      </c>
      <c r="C113" s="21" t="s">
        <v>495</v>
      </c>
      <c r="D113" s="21" t="s">
        <v>496</v>
      </c>
      <c r="E113" s="21" t="s">
        <v>497</v>
      </c>
      <c r="F113" s="23" t="s">
        <v>498</v>
      </c>
      <c r="G113" s="79" t="s">
        <v>499</v>
      </c>
      <c r="H113" s="80">
        <v>200</v>
      </c>
      <c r="I113" s="80"/>
      <c r="J113" s="80"/>
      <c r="K113" s="80">
        <v>10</v>
      </c>
      <c r="L113" s="23"/>
      <c r="M113" s="126" t="s">
        <v>500</v>
      </c>
      <c r="N113" s="137" t="s">
        <v>134</v>
      </c>
      <c r="O113" s="138"/>
    </row>
    <row r="114" spans="1:16" s="55" customFormat="1" ht="34.5" customHeight="1">
      <c r="A114" s="106"/>
      <c r="B114" s="21">
        <v>92</v>
      </c>
      <c r="C114" s="21" t="s">
        <v>501</v>
      </c>
      <c r="D114" s="21" t="s">
        <v>502</v>
      </c>
      <c r="E114" s="21" t="s">
        <v>503</v>
      </c>
      <c r="F114" s="21" t="s">
        <v>504</v>
      </c>
      <c r="G114" s="74" t="s">
        <v>505</v>
      </c>
      <c r="H114" s="21">
        <v>300</v>
      </c>
      <c r="I114" s="21"/>
      <c r="J114" s="21"/>
      <c r="K114" s="21">
        <v>10</v>
      </c>
      <c r="L114" s="123"/>
      <c r="M114" s="177" t="s">
        <v>506</v>
      </c>
      <c r="N114" s="137" t="s">
        <v>21</v>
      </c>
      <c r="O114" s="178"/>
      <c r="P114" s="178"/>
    </row>
    <row r="115" spans="1:15" s="54" customFormat="1" ht="20.25" customHeight="1">
      <c r="A115" s="108"/>
      <c r="B115" s="21"/>
      <c r="C115" s="19"/>
      <c r="D115" s="19" t="s">
        <v>22</v>
      </c>
      <c r="E115" s="19"/>
      <c r="F115" s="81"/>
      <c r="G115" s="81" t="s">
        <v>507</v>
      </c>
      <c r="H115" s="82">
        <f>SUM(H113:H114)</f>
        <v>500</v>
      </c>
      <c r="I115" s="82"/>
      <c r="J115" s="82"/>
      <c r="K115" s="82">
        <f>SUM(K113:K114)</f>
        <v>20</v>
      </c>
      <c r="L115" s="81"/>
      <c r="M115" s="127"/>
      <c r="N115" s="137"/>
      <c r="O115" s="122"/>
    </row>
    <row r="116" spans="1:16" s="55" customFormat="1" ht="40.5" customHeight="1">
      <c r="A116" s="73" t="s">
        <v>508</v>
      </c>
      <c r="B116" s="21">
        <v>93</v>
      </c>
      <c r="C116" s="21" t="s">
        <v>509</v>
      </c>
      <c r="D116" s="21" t="s">
        <v>510</v>
      </c>
      <c r="E116" s="21" t="s">
        <v>486</v>
      </c>
      <c r="F116" s="21" t="s">
        <v>487</v>
      </c>
      <c r="G116" s="74" t="s">
        <v>511</v>
      </c>
      <c r="H116" s="75">
        <v>3500</v>
      </c>
      <c r="I116" s="75">
        <v>20</v>
      </c>
      <c r="J116" s="75">
        <v>10000</v>
      </c>
      <c r="K116" s="75">
        <f>H116*I116/J116</f>
        <v>7</v>
      </c>
      <c r="L116" s="40"/>
      <c r="M116" s="124" t="s">
        <v>489</v>
      </c>
      <c r="N116" s="137" t="s">
        <v>280</v>
      </c>
      <c r="O116" s="138"/>
      <c r="P116" s="53"/>
    </row>
    <row r="117" spans="1:16" s="56" customFormat="1" ht="20.25" customHeight="1">
      <c r="A117" s="83"/>
      <c r="B117" s="21"/>
      <c r="C117" s="19"/>
      <c r="D117" s="19" t="s">
        <v>22</v>
      </c>
      <c r="E117" s="19"/>
      <c r="F117" s="19"/>
      <c r="G117" s="19" t="s">
        <v>512</v>
      </c>
      <c r="H117" s="77">
        <f>SUM(H116)</f>
        <v>3500</v>
      </c>
      <c r="I117" s="77"/>
      <c r="J117" s="77"/>
      <c r="K117" s="77">
        <f>SUM(K116)</f>
        <v>7</v>
      </c>
      <c r="L117" s="41"/>
      <c r="M117" s="125"/>
      <c r="N117" s="137"/>
      <c r="O117" s="122"/>
      <c r="P117" s="54"/>
    </row>
    <row r="118" spans="1:16" s="55" customFormat="1" ht="39" customHeight="1">
      <c r="A118" s="73" t="s">
        <v>513</v>
      </c>
      <c r="B118" s="21">
        <v>94</v>
      </c>
      <c r="C118" s="21" t="s">
        <v>514</v>
      </c>
      <c r="D118" s="21" t="s">
        <v>515</v>
      </c>
      <c r="E118" s="21" t="s">
        <v>516</v>
      </c>
      <c r="F118" s="21" t="s">
        <v>517</v>
      </c>
      <c r="G118" s="74" t="s">
        <v>518</v>
      </c>
      <c r="H118" s="75">
        <v>3.379</v>
      </c>
      <c r="I118" s="75">
        <v>0.6</v>
      </c>
      <c r="J118" s="75"/>
      <c r="K118" s="75">
        <f>H118*I118</f>
        <v>2.0274</v>
      </c>
      <c r="L118" s="21"/>
      <c r="M118" s="124" t="s">
        <v>519</v>
      </c>
      <c r="N118" s="137" t="s">
        <v>170</v>
      </c>
      <c r="O118" s="33"/>
      <c r="P118" s="53"/>
    </row>
    <row r="119" spans="1:16" s="56" customFormat="1" ht="20.25" customHeight="1">
      <c r="A119" s="83"/>
      <c r="B119" s="19"/>
      <c r="C119" s="19"/>
      <c r="D119" s="19" t="s">
        <v>22</v>
      </c>
      <c r="E119" s="19"/>
      <c r="F119" s="19"/>
      <c r="G119" s="148"/>
      <c r="H119" s="77"/>
      <c r="I119" s="77"/>
      <c r="J119" s="77"/>
      <c r="K119" s="77">
        <f>SUM(K118)</f>
        <v>2.0274</v>
      </c>
      <c r="L119" s="19"/>
      <c r="M119" s="125"/>
      <c r="N119" s="137"/>
      <c r="O119" s="169"/>
      <c r="P119" s="54"/>
    </row>
    <row r="121" spans="7:11" ht="30" customHeight="1" hidden="1">
      <c r="G121" s="161" t="s">
        <v>520</v>
      </c>
      <c r="H121" s="162"/>
      <c r="I121" s="162"/>
      <c r="J121" s="162" t="s">
        <v>521</v>
      </c>
      <c r="K121" s="48">
        <f>K6+K26+K31+K42+K45+K48+K51+K54+K56+K58+K62+K66+K70+K88+K92+K99+K105+K112+K115+K117+K119</f>
        <v>2230.25686</v>
      </c>
    </row>
    <row r="122" spans="10:11" ht="30" customHeight="1">
      <c r="J122" s="7"/>
      <c r="K122" s="179"/>
    </row>
  </sheetData>
  <sheetProtection/>
  <autoFilter ref="A4:Y119"/>
  <mergeCells count="20">
    <mergeCell ref="A2:M2"/>
    <mergeCell ref="K3:L3"/>
    <mergeCell ref="H72:J72"/>
    <mergeCell ref="A5:A31"/>
    <mergeCell ref="A32:A42"/>
    <mergeCell ref="A43:A45"/>
    <mergeCell ref="A46:A51"/>
    <mergeCell ref="A52:A54"/>
    <mergeCell ref="A57:A58"/>
    <mergeCell ref="A59:A62"/>
    <mergeCell ref="A63:A66"/>
    <mergeCell ref="A67:A70"/>
    <mergeCell ref="A71:A88"/>
    <mergeCell ref="A89:A92"/>
    <mergeCell ref="A93:A99"/>
    <mergeCell ref="A100:A105"/>
    <mergeCell ref="A106:A112"/>
    <mergeCell ref="A113:A115"/>
    <mergeCell ref="A116:A117"/>
    <mergeCell ref="A118:A119"/>
  </mergeCells>
  <printOptions horizontalCentered="1"/>
  <pageMargins left="0.3541666666666667" right="0.3541666666666667" top="0.393055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SheetLayoutView="100" workbookViewId="0" topLeftCell="A1">
      <selection activeCell="D4" sqref="D4"/>
    </sheetView>
  </sheetViews>
  <sheetFormatPr defaultColWidth="9.00390625" defaultRowHeight="14.25"/>
  <cols>
    <col min="1" max="1" width="10.50390625" style="10" customWidth="1"/>
    <col min="2" max="2" width="6.75390625" style="10" customWidth="1"/>
    <col min="3" max="3" width="12.375" style="11" customWidth="1"/>
    <col min="4" max="4" width="21.00390625" style="10" customWidth="1"/>
    <col min="5" max="5" width="20.875" style="12" customWidth="1"/>
    <col min="6" max="6" width="15.125" style="10" customWidth="1"/>
    <col min="7" max="7" width="9.125" style="12" customWidth="1"/>
    <col min="8" max="8" width="9.875" style="10" customWidth="1"/>
    <col min="9" max="9" width="18.25390625" style="10" customWidth="1"/>
    <col min="10" max="10" width="7.00390625" style="10" hidden="1" customWidth="1"/>
    <col min="11" max="11" width="10.50390625" style="10" hidden="1" customWidth="1"/>
    <col min="12" max="12" width="13.875" style="10" hidden="1" customWidth="1"/>
    <col min="13" max="13" width="13.125" style="13" customWidth="1"/>
    <col min="14" max="14" width="12.50390625" style="13" customWidth="1"/>
    <col min="15" max="15" width="0.6171875" style="14" hidden="1" customWidth="1"/>
    <col min="16" max="16" width="9.00390625" style="15" hidden="1" customWidth="1"/>
    <col min="17" max="16384" width="9.00390625" style="15" customWidth="1"/>
  </cols>
  <sheetData>
    <row r="1" spans="1:2" ht="17.25" customHeight="1">
      <c r="A1" s="16" t="s">
        <v>0</v>
      </c>
      <c r="B1" s="16"/>
    </row>
    <row r="2" spans="1:15" s="1" customFormat="1" ht="26.25" customHeight="1">
      <c r="A2" s="17" t="s">
        <v>522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" customFormat="1" ht="15" customHeight="1">
      <c r="A3" s="18"/>
      <c r="B3" s="18"/>
      <c r="C3" s="18"/>
      <c r="D3" s="18"/>
      <c r="E3" s="18"/>
      <c r="F3" s="18"/>
      <c r="G3" s="18"/>
      <c r="H3" s="13"/>
      <c r="I3" s="33"/>
      <c r="J3" s="33"/>
      <c r="K3" s="33"/>
      <c r="L3" s="33"/>
      <c r="M3" s="33" t="s">
        <v>2</v>
      </c>
      <c r="N3" s="34"/>
      <c r="O3" s="34"/>
    </row>
    <row r="4" spans="1:16" s="2" customFormat="1" ht="30" customHeight="1">
      <c r="A4" s="19" t="s">
        <v>523</v>
      </c>
      <c r="B4" s="19" t="s">
        <v>4</v>
      </c>
      <c r="C4" s="19" t="s">
        <v>5</v>
      </c>
      <c r="D4" s="20" t="s">
        <v>524</v>
      </c>
      <c r="E4" s="19" t="s">
        <v>525</v>
      </c>
      <c r="F4" s="19" t="s">
        <v>526</v>
      </c>
      <c r="G4" s="19" t="s">
        <v>527</v>
      </c>
      <c r="H4" s="19" t="s">
        <v>528</v>
      </c>
      <c r="I4" s="19" t="s">
        <v>529</v>
      </c>
      <c r="J4" s="19"/>
      <c r="K4" s="19"/>
      <c r="L4" s="19"/>
      <c r="M4" s="35" t="s">
        <v>530</v>
      </c>
      <c r="N4" s="35" t="s">
        <v>11</v>
      </c>
      <c r="O4" s="28" t="s">
        <v>531</v>
      </c>
      <c r="P4" s="2" t="s">
        <v>13</v>
      </c>
    </row>
    <row r="5" spans="1:20" s="3" customFormat="1" ht="35.25" customHeight="1">
      <c r="A5" s="21" t="s">
        <v>532</v>
      </c>
      <c r="B5" s="21">
        <v>95</v>
      </c>
      <c r="C5" s="21" t="s">
        <v>533</v>
      </c>
      <c r="D5" s="21" t="s">
        <v>534</v>
      </c>
      <c r="E5" s="21" t="s">
        <v>535</v>
      </c>
      <c r="F5" s="21"/>
      <c r="G5" s="21">
        <v>200</v>
      </c>
      <c r="H5" s="21">
        <v>5</v>
      </c>
      <c r="I5" s="21" t="s">
        <v>536</v>
      </c>
      <c r="J5" s="21">
        <v>200</v>
      </c>
      <c r="K5" s="21">
        <v>900</v>
      </c>
      <c r="L5" s="21">
        <v>10000</v>
      </c>
      <c r="M5" s="21">
        <f>J5*K5/L5</f>
        <v>18</v>
      </c>
      <c r="N5" s="21"/>
      <c r="O5" s="36" t="s">
        <v>537</v>
      </c>
      <c r="P5" s="3" t="s">
        <v>538</v>
      </c>
      <c r="R5" s="49"/>
      <c r="S5" s="49" t="s">
        <v>539</v>
      </c>
      <c r="T5" s="49"/>
    </row>
    <row r="6" spans="1:20" s="4" customFormat="1" ht="35.25" customHeight="1">
      <c r="A6" s="21"/>
      <c r="B6" s="19"/>
      <c r="C6" s="19"/>
      <c r="D6" s="19" t="s">
        <v>22</v>
      </c>
      <c r="E6" s="19"/>
      <c r="F6" s="19"/>
      <c r="G6" s="19">
        <v>200</v>
      </c>
      <c r="H6" s="19"/>
      <c r="I6" s="19"/>
      <c r="J6" s="19"/>
      <c r="K6" s="19"/>
      <c r="L6" s="19"/>
      <c r="M6" s="19">
        <v>18</v>
      </c>
      <c r="N6" s="19"/>
      <c r="O6" s="37"/>
      <c r="R6" s="50"/>
      <c r="S6" s="50"/>
      <c r="T6" s="50"/>
    </row>
    <row r="7" spans="1:17" s="5" customFormat="1" ht="35.25" customHeight="1">
      <c r="A7" s="21"/>
      <c r="B7" s="21">
        <v>96</v>
      </c>
      <c r="C7" s="21" t="s">
        <v>540</v>
      </c>
      <c r="D7" s="22" t="s">
        <v>313</v>
      </c>
      <c r="E7" s="23" t="s">
        <v>314</v>
      </c>
      <c r="F7" s="21" t="s">
        <v>541</v>
      </c>
      <c r="G7" s="21">
        <v>55.755</v>
      </c>
      <c r="H7" s="21">
        <v>10</v>
      </c>
      <c r="I7" s="21" t="s">
        <v>542</v>
      </c>
      <c r="J7" s="21">
        <v>55.755</v>
      </c>
      <c r="K7" s="21">
        <v>200</v>
      </c>
      <c r="L7" s="21">
        <v>10000</v>
      </c>
      <c r="M7" s="21">
        <f>J7*K7/L7</f>
        <v>1.1151</v>
      </c>
      <c r="N7" s="38"/>
      <c r="O7" s="36" t="s">
        <v>316</v>
      </c>
      <c r="P7" s="39" t="s">
        <v>201</v>
      </c>
      <c r="Q7" s="39"/>
    </row>
    <row r="8" spans="1:17" s="5" customFormat="1" ht="35.25" customHeight="1">
      <c r="A8" s="21"/>
      <c r="B8" s="21">
        <v>97</v>
      </c>
      <c r="C8" s="21" t="s">
        <v>543</v>
      </c>
      <c r="D8" s="21" t="s">
        <v>263</v>
      </c>
      <c r="E8" s="21" t="s">
        <v>544</v>
      </c>
      <c r="F8" s="24" t="s">
        <v>545</v>
      </c>
      <c r="G8" s="25">
        <v>64</v>
      </c>
      <c r="H8" s="21">
        <v>5</v>
      </c>
      <c r="I8" s="21" t="s">
        <v>546</v>
      </c>
      <c r="J8" s="21">
        <v>64</v>
      </c>
      <c r="K8" s="21">
        <v>200</v>
      </c>
      <c r="L8" s="21">
        <v>10000</v>
      </c>
      <c r="M8" s="21">
        <f>J8*K8/L8</f>
        <v>1.28</v>
      </c>
      <c r="N8" s="40"/>
      <c r="O8" s="24" t="s">
        <v>266</v>
      </c>
      <c r="P8" s="39" t="s">
        <v>159</v>
      </c>
      <c r="Q8" s="39"/>
    </row>
    <row r="9" spans="1:17" s="6" customFormat="1" ht="35.25" customHeight="1">
      <c r="A9" s="21"/>
      <c r="B9" s="19"/>
      <c r="C9" s="19"/>
      <c r="D9" s="26" t="s">
        <v>22</v>
      </c>
      <c r="E9" s="19"/>
      <c r="F9" s="27"/>
      <c r="G9" s="28">
        <f>SUM(G7:G8)</f>
        <v>119.755</v>
      </c>
      <c r="H9" s="19"/>
      <c r="I9" s="19"/>
      <c r="J9" s="19"/>
      <c r="K9" s="19"/>
      <c r="L9" s="19"/>
      <c r="M9" s="19">
        <f>SUM(M7:M8)</f>
        <v>2.3951000000000002</v>
      </c>
      <c r="N9" s="41"/>
      <c r="O9" s="27"/>
      <c r="P9" s="42"/>
      <c r="Q9" s="42"/>
    </row>
    <row r="10" spans="1:17" s="5" customFormat="1" ht="48.75" customHeight="1">
      <c r="A10" s="21"/>
      <c r="B10" s="21">
        <v>98</v>
      </c>
      <c r="C10" s="21" t="s">
        <v>547</v>
      </c>
      <c r="D10" s="21" t="s">
        <v>548</v>
      </c>
      <c r="E10" s="21" t="s">
        <v>544</v>
      </c>
      <c r="F10" s="24" t="s">
        <v>549</v>
      </c>
      <c r="G10" s="25">
        <v>64</v>
      </c>
      <c r="H10" s="21">
        <v>5</v>
      </c>
      <c r="I10" s="21" t="s">
        <v>550</v>
      </c>
      <c r="J10" s="21">
        <v>64</v>
      </c>
      <c r="K10" s="21">
        <v>200</v>
      </c>
      <c r="L10" s="21">
        <v>10000</v>
      </c>
      <c r="M10" s="21">
        <v>1</v>
      </c>
      <c r="N10" s="40" t="s">
        <v>551</v>
      </c>
      <c r="O10" s="24" t="s">
        <v>552</v>
      </c>
      <c r="P10" s="39" t="s">
        <v>159</v>
      </c>
      <c r="Q10" s="39"/>
    </row>
    <row r="11" spans="1:15" s="7" customFormat="1" ht="35.25" customHeight="1">
      <c r="A11" s="21"/>
      <c r="B11" s="19"/>
      <c r="C11" s="19"/>
      <c r="D11" s="19" t="s">
        <v>553</v>
      </c>
      <c r="E11" s="19"/>
      <c r="F11" s="19"/>
      <c r="G11" s="20">
        <f>SUM(G10)</f>
        <v>64</v>
      </c>
      <c r="H11" s="20"/>
      <c r="I11" s="20"/>
      <c r="J11" s="20"/>
      <c r="K11" s="20"/>
      <c r="L11" s="20"/>
      <c r="M11" s="20">
        <f>SUM(M10)</f>
        <v>1</v>
      </c>
      <c r="N11" s="20"/>
      <c r="O11" s="43"/>
    </row>
    <row r="12" spans="1:15" s="8" customFormat="1" ht="35.25" customHeight="1">
      <c r="A12" s="29" t="s">
        <v>554</v>
      </c>
      <c r="B12" s="29">
        <v>99</v>
      </c>
      <c r="C12" s="30" t="s">
        <v>555</v>
      </c>
      <c r="D12" s="30" t="s">
        <v>556</v>
      </c>
      <c r="E12" s="31" t="s">
        <v>159</v>
      </c>
      <c r="F12" s="29" t="s">
        <v>557</v>
      </c>
      <c r="G12" s="29">
        <v>137</v>
      </c>
      <c r="H12" s="29">
        <v>25</v>
      </c>
      <c r="I12" s="29" t="s">
        <v>558</v>
      </c>
      <c r="K12" s="44"/>
      <c r="L12" s="44"/>
      <c r="M12" s="31">
        <v>0.685</v>
      </c>
      <c r="N12" s="44"/>
      <c r="O12" s="44"/>
    </row>
    <row r="13" spans="1:15" s="8" customFormat="1" ht="35.25" customHeight="1">
      <c r="A13" s="29"/>
      <c r="B13" s="29">
        <v>100</v>
      </c>
      <c r="C13" s="30" t="s">
        <v>559</v>
      </c>
      <c r="D13" s="30" t="s">
        <v>560</v>
      </c>
      <c r="E13" s="31" t="s">
        <v>155</v>
      </c>
      <c r="F13" s="29" t="s">
        <v>561</v>
      </c>
      <c r="G13" s="29">
        <v>1243</v>
      </c>
      <c r="H13" s="29">
        <v>20</v>
      </c>
      <c r="I13" s="29" t="s">
        <v>562</v>
      </c>
      <c r="K13" s="44"/>
      <c r="L13" s="44"/>
      <c r="M13" s="31">
        <v>12.43</v>
      </c>
      <c r="N13" s="44"/>
      <c r="O13" s="44"/>
    </row>
    <row r="14" spans="1:15" s="7" customFormat="1" ht="35.25" customHeight="1">
      <c r="A14" s="21"/>
      <c r="B14" s="19"/>
      <c r="C14" s="19"/>
      <c r="D14" s="19" t="s">
        <v>22</v>
      </c>
      <c r="E14" s="19"/>
      <c r="F14" s="19"/>
      <c r="G14" s="20">
        <f>SUM(G12:G13)</f>
        <v>1380</v>
      </c>
      <c r="H14" s="20"/>
      <c r="I14" s="20"/>
      <c r="J14" s="20"/>
      <c r="K14" s="20"/>
      <c r="L14" s="20"/>
      <c r="M14" s="20">
        <f>SUM(M12:M13)</f>
        <v>13.115</v>
      </c>
      <c r="N14" s="20"/>
      <c r="O14" s="43"/>
    </row>
    <row r="15" spans="1:15" s="9" customFormat="1" ht="35.25" customHeight="1">
      <c r="A15" s="32"/>
      <c r="B15" s="32"/>
      <c r="C15" s="32"/>
      <c r="D15" s="32" t="s">
        <v>563</v>
      </c>
      <c r="E15" s="32"/>
      <c r="F15" s="32"/>
      <c r="G15" s="32"/>
      <c r="H15" s="32"/>
      <c r="I15" s="32"/>
      <c r="J15" s="32"/>
      <c r="K15" s="32"/>
      <c r="L15" s="32"/>
      <c r="M15" s="45">
        <f>M17+M6+M9+M11+M14</f>
        <v>2264.76696</v>
      </c>
      <c r="N15" s="43"/>
      <c r="O15" s="43"/>
    </row>
    <row r="16" ht="9.75" customHeight="1"/>
    <row r="17" spans="9:13" ht="0.75" customHeight="1" hidden="1">
      <c r="I17" s="46" t="s">
        <v>564</v>
      </c>
      <c r="J17" s="47"/>
      <c r="K17" s="47"/>
      <c r="L17" s="47"/>
      <c r="M17" s="48">
        <v>2230.25686</v>
      </c>
    </row>
  </sheetData>
  <sheetProtection/>
  <autoFilter ref="A4:P15"/>
  <mergeCells count="4">
    <mergeCell ref="A2:O2"/>
    <mergeCell ref="N3:O3"/>
    <mergeCell ref="A5:A11"/>
    <mergeCell ref="A12:A1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2021-01-13T03:00:40Z</cp:lastPrinted>
  <dcterms:created xsi:type="dcterms:W3CDTF">2011-12-21T02:25:00Z</dcterms:created>
  <dcterms:modified xsi:type="dcterms:W3CDTF">2021-01-29T07:11:10Z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