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35" tabRatio="939" firstSheet="2" activeTab="2"/>
  </bookViews>
  <sheets>
    <sheet name="8vUEOK" sheetId="1" state="hidden" r:id="rId1"/>
    <sheet name="hAOPM7" sheetId="2" state="hidden" r:id="rId2"/>
    <sheet name="汇总表" sheetId="3" r:id="rId3"/>
    <sheet name="明细表" sheetId="4" r:id="rId4"/>
  </sheets>
  <definedNames>
    <definedName name="_xlnm.Print_Titles" localSheetId="3">'明细表'!$2:$4</definedName>
  </definedNames>
  <calcPr fullCalcOnLoad="1"/>
</workbook>
</file>

<file path=xl/sharedStrings.xml><?xml version="1.0" encoding="utf-8"?>
<sst xmlns="http://schemas.openxmlformats.org/spreadsheetml/2006/main" count="456" uniqueCount="130">
  <si>
    <t>附件1</t>
  </si>
  <si>
    <t>2020年青田县乡村公路小修补助资金拨付汇总表　　　　</t>
  </si>
  <si>
    <t>填报单位:青田县乡村公路指导中心</t>
  </si>
  <si>
    <t>序号</t>
  </si>
  <si>
    <t>乡镇名称</t>
  </si>
  <si>
    <t>本期应补助金额(元)</t>
  </si>
  <si>
    <t>备 注</t>
  </si>
  <si>
    <t>海溪乡</t>
  </si>
  <si>
    <t>三溪口街道</t>
  </si>
  <si>
    <t>东源镇</t>
  </si>
  <si>
    <t>海口镇</t>
  </si>
  <si>
    <t>瓯南街道</t>
  </si>
  <si>
    <t>鹤城街道</t>
  </si>
  <si>
    <t>船寮镇</t>
  </si>
  <si>
    <t>小舟山</t>
  </si>
  <si>
    <t>贵岙乡</t>
  </si>
  <si>
    <t>山口镇</t>
  </si>
  <si>
    <t>方山乡</t>
  </si>
  <si>
    <t>仁宫乡</t>
  </si>
  <si>
    <t>舒桥乡</t>
  </si>
  <si>
    <t>合计</t>
  </si>
  <si>
    <t>制表：钟焕水               审核人：陈凤品</t>
  </si>
  <si>
    <t>附件2</t>
  </si>
  <si>
    <t>2020年青田县乡村公路小修补助资金拨付明细表</t>
  </si>
  <si>
    <t>养护单位</t>
  </si>
  <si>
    <t>线路名称</t>
  </si>
  <si>
    <t>桩号位置</t>
  </si>
  <si>
    <t>项目名称</t>
  </si>
  <si>
    <t>长（米）</t>
  </si>
  <si>
    <t>均宽（米）</t>
  </si>
  <si>
    <t>均高（米）</t>
  </si>
  <si>
    <t>数量</t>
  </si>
  <si>
    <t>单位</t>
  </si>
  <si>
    <t>单价(元)</t>
  </si>
  <si>
    <t>实际补助金额(元)</t>
  </si>
  <si>
    <t>备注</t>
  </si>
  <si>
    <t>全县总计</t>
  </si>
  <si>
    <t>起号</t>
  </si>
  <si>
    <t>止号</t>
  </si>
  <si>
    <t>正教寺-叶店</t>
  </si>
  <si>
    <t>k1+200</t>
  </si>
  <si>
    <t>干砌挡墙</t>
  </si>
  <si>
    <t>m3</t>
  </si>
  <si>
    <t>三溪口</t>
  </si>
  <si>
    <t>白浦-陈学</t>
  </si>
  <si>
    <t>k2+900</t>
  </si>
  <si>
    <t>限高牌</t>
  </si>
  <si>
    <t>个</t>
  </si>
  <si>
    <t>全线</t>
  </si>
  <si>
    <t>警示墩粉刷（个）</t>
  </si>
  <si>
    <t>刷白、红漆</t>
  </si>
  <si>
    <t>小计</t>
  </si>
  <si>
    <t>武陵村路段</t>
  </si>
  <si>
    <t>k1+100</t>
  </si>
  <si>
    <t>路肩硬化</t>
  </si>
  <si>
    <t>m2</t>
  </si>
  <si>
    <t>含挖除</t>
  </si>
  <si>
    <t>路面硬化</t>
  </si>
  <si>
    <t>黄黄线至后降</t>
  </si>
  <si>
    <t>浆砌挡墙</t>
  </si>
  <si>
    <t>破板利用</t>
  </si>
  <si>
    <t>清基</t>
  </si>
  <si>
    <t>圆管涵</t>
  </si>
  <si>
    <t>m</t>
  </si>
  <si>
    <t>护栏墩（警示墩）</t>
  </si>
  <si>
    <t>水泥路面</t>
  </si>
  <si>
    <t>苏坑口至下马坑</t>
  </si>
  <si>
    <t>k0+000</t>
  </si>
  <si>
    <t>k3+000</t>
  </si>
  <si>
    <t>沟底砼修复</t>
  </si>
  <si>
    <t>k3+950</t>
  </si>
  <si>
    <t>连体片石护栏</t>
  </si>
  <si>
    <t>k4+000</t>
  </si>
  <si>
    <t>砼挡墙</t>
  </si>
  <si>
    <t>机械清基</t>
  </si>
  <si>
    <t>c30砼连续护栏</t>
  </si>
  <si>
    <t>c30砼桥梁板</t>
  </si>
  <si>
    <t>砼桥梁板挖除</t>
  </si>
  <si>
    <t>挖除</t>
  </si>
  <si>
    <t>砼连续护栏</t>
  </si>
  <si>
    <t>14厘钢筋</t>
  </si>
  <si>
    <t>6元/公斤</t>
  </si>
  <si>
    <t>海口-东坑</t>
  </si>
  <si>
    <t>k3+800</t>
  </si>
  <si>
    <t>k7+500</t>
  </si>
  <si>
    <t>干砌挡墙1</t>
  </si>
  <si>
    <t>警示墩</t>
  </si>
  <si>
    <t>干砌挡墙2</t>
  </si>
  <si>
    <t>庵前-冷水</t>
  </si>
  <si>
    <t>东江-横丰</t>
  </si>
  <si>
    <t>大门头-鹿山</t>
  </si>
  <si>
    <t>x208公路4K+300-方岩下</t>
  </si>
  <si>
    <t>k6+200</t>
  </si>
  <si>
    <t>x208公路4K+301-方岩下</t>
  </si>
  <si>
    <t>钢质护栏拆装</t>
  </si>
  <si>
    <t>x208公路4K+302-方岩下</t>
  </si>
  <si>
    <t>k6+800</t>
  </si>
  <si>
    <t>圆管</t>
  </si>
  <si>
    <t>沟底</t>
  </si>
  <si>
    <t>水沟外墙</t>
  </si>
  <si>
    <t>山口至小平坑</t>
  </si>
  <si>
    <t>k0+200</t>
  </si>
  <si>
    <t>破板再利用干砌挡墙</t>
  </si>
  <si>
    <t>鹤城</t>
  </si>
  <si>
    <t>鹤城至贵岙</t>
  </si>
  <si>
    <t>k6+900</t>
  </si>
  <si>
    <t>陈山-下陈</t>
  </si>
  <si>
    <t>k0+300</t>
  </si>
  <si>
    <t>k1+500</t>
  </si>
  <si>
    <t>k2+800</t>
  </si>
  <si>
    <t>k3+700</t>
  </si>
  <si>
    <t>k5+800</t>
  </si>
  <si>
    <t>k4+500</t>
  </si>
  <si>
    <t>姜处-郑坑下</t>
  </si>
  <si>
    <t>警示牌</t>
  </si>
  <si>
    <t>块</t>
  </si>
  <si>
    <t>大路-小金</t>
  </si>
  <si>
    <t>k4+400</t>
  </si>
  <si>
    <t>葵山-大尖山</t>
  </si>
  <si>
    <t>箬鸟-根山</t>
  </si>
  <si>
    <t>舒桥-古竹岙</t>
  </si>
  <si>
    <t>黄连坑口-章衫</t>
  </si>
  <si>
    <t>李宅-道彭</t>
  </si>
  <si>
    <t>王岙-蔡坑</t>
  </si>
  <si>
    <t>占岙-呈山</t>
  </si>
  <si>
    <t>k12+400</t>
  </si>
  <si>
    <t>补助2万元</t>
  </si>
  <si>
    <t>仁宫至桃坳</t>
  </si>
  <si>
    <t>石前-周岙</t>
  </si>
  <si>
    <t>减速带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</si>
</sst>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&quot;K&quot;0\+000"/>
    <numFmt numFmtId="181" formatCode="0.00_ "/>
    <numFmt numFmtId="182" formatCode="0_ "/>
    <numFmt numFmtId="183" formatCode="&quot;～&quot;\K0\+000"/>
    <numFmt numFmtId="184" formatCode="\K0\+000"/>
    <numFmt numFmtId="185" formatCode="0.0_);[Red]\(0.0\)"/>
    <numFmt numFmtId="186" formatCode="0_);[Red]\(0\)"/>
    <numFmt numFmtId="187" formatCode="0.0_ "/>
  </numFmts>
  <fonts count="56">
    <font>
      <sz val="12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6"/>
      <name val="宋体"/>
      <family val="0"/>
    </font>
    <font>
      <sz val="12"/>
      <name val="Helv"/>
      <family val="2"/>
    </font>
    <font>
      <sz val="16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Helv"/>
      <family val="2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sz val="10"/>
      <name val="Calibri Light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7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6" fillId="0" borderId="0">
      <alignment vertical="center"/>
      <protection/>
    </xf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6" fillId="0" borderId="0">
      <alignment vertical="center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6" fillId="0" borderId="0">
      <alignment vertical="center"/>
      <protection/>
    </xf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147">
    <xf numFmtId="0" fontId="0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left" readingOrder="1"/>
    </xf>
    <xf numFmtId="0" fontId="1" fillId="0" borderId="0" xfId="0" applyFont="1" applyFill="1" applyAlignment="1">
      <alignment horizontal="left"/>
    </xf>
    <xf numFmtId="180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181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/>
    </xf>
    <xf numFmtId="182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Alignment="1">
      <alignment/>
    </xf>
    <xf numFmtId="0" fontId="3" fillId="0" borderId="0" xfId="70" applyFont="1" applyFill="1" applyAlignment="1">
      <alignment horizontal="center" vertical="center" wrapText="1"/>
      <protection/>
    </xf>
    <xf numFmtId="0" fontId="3" fillId="0" borderId="0" xfId="70" applyFont="1" applyFill="1" applyAlignment="1">
      <alignment horizontal="left" vertical="center" wrapText="1"/>
      <protection/>
    </xf>
    <xf numFmtId="181" fontId="3" fillId="0" borderId="0" xfId="70" applyNumberFormat="1" applyFont="1" applyFill="1" applyAlignment="1">
      <alignment horizontal="center" vertical="center" wrapText="1"/>
      <protection/>
    </xf>
    <xf numFmtId="0" fontId="0" fillId="0" borderId="9" xfId="70" applyFont="1" applyFill="1" applyBorder="1" applyAlignment="1">
      <alignment vertical="center"/>
      <protection/>
    </xf>
    <xf numFmtId="0" fontId="0" fillId="0" borderId="9" xfId="70" applyFont="1" applyFill="1" applyBorder="1" applyAlignment="1">
      <alignment horizontal="left" vertical="center" wrapText="1"/>
      <protection/>
    </xf>
    <xf numFmtId="0" fontId="0" fillId="0" borderId="9" xfId="70" applyFont="1" applyFill="1" applyBorder="1" applyAlignment="1">
      <alignment horizontal="left" vertical="center"/>
      <protection/>
    </xf>
    <xf numFmtId="181" fontId="0" fillId="0" borderId="9" xfId="70" applyNumberFormat="1" applyFont="1" applyFill="1" applyBorder="1" applyAlignment="1">
      <alignment horizontal="center" vertical="center"/>
      <protection/>
    </xf>
    <xf numFmtId="0" fontId="1" fillId="0" borderId="10" xfId="70" applyFont="1" applyFill="1" applyBorder="1" applyAlignment="1">
      <alignment horizontal="center" vertical="center" wrapText="1"/>
      <protection/>
    </xf>
    <xf numFmtId="0" fontId="1" fillId="0" borderId="10" xfId="70" applyFont="1" applyFill="1" applyBorder="1" applyAlignment="1">
      <alignment horizontal="left" vertical="center" wrapText="1" readingOrder="1"/>
      <protection/>
    </xf>
    <xf numFmtId="0" fontId="1" fillId="0" borderId="10" xfId="70" applyFont="1" applyFill="1" applyBorder="1" applyAlignment="1">
      <alignment horizontal="left" vertical="center" shrinkToFit="1"/>
      <protection/>
    </xf>
    <xf numFmtId="180" fontId="1" fillId="0" borderId="10" xfId="70" applyNumberFormat="1" applyFont="1" applyFill="1" applyBorder="1" applyAlignment="1">
      <alignment horizontal="left" vertical="center"/>
      <protection/>
    </xf>
    <xf numFmtId="180" fontId="1" fillId="0" borderId="10" xfId="70" applyNumberFormat="1" applyFont="1" applyFill="1" applyBorder="1" applyAlignment="1">
      <alignment horizontal="left" vertical="center" shrinkToFit="1"/>
      <protection/>
    </xf>
    <xf numFmtId="0" fontId="1" fillId="0" borderId="10" xfId="70" applyFont="1" applyFill="1" applyBorder="1" applyAlignment="1">
      <alignment vertical="center" shrinkToFit="1"/>
      <protection/>
    </xf>
    <xf numFmtId="0" fontId="4" fillId="0" borderId="10" xfId="70" applyFont="1" applyFill="1" applyBorder="1" applyAlignment="1">
      <alignment horizontal="center" vertical="center" wrapText="1"/>
      <protection/>
    </xf>
    <xf numFmtId="181" fontId="1" fillId="0" borderId="10" xfId="70" applyNumberFormat="1" applyFont="1" applyFill="1" applyBorder="1" applyAlignment="1">
      <alignment horizontal="center" vertical="center" wrapText="1"/>
      <protection/>
    </xf>
    <xf numFmtId="0" fontId="1" fillId="33" borderId="10" xfId="70" applyFont="1" applyFill="1" applyBorder="1" applyAlignment="1">
      <alignment horizontal="center" vertical="center" wrapText="1"/>
      <protection/>
    </xf>
    <xf numFmtId="0" fontId="1" fillId="33" borderId="10" xfId="70" applyFont="1" applyFill="1" applyBorder="1" applyAlignment="1">
      <alignment horizontal="left" vertical="center" wrapText="1" readingOrder="1"/>
      <protection/>
    </xf>
    <xf numFmtId="0" fontId="1" fillId="33" borderId="10" xfId="70" applyFont="1" applyFill="1" applyBorder="1" applyAlignment="1">
      <alignment horizontal="left" vertical="center" shrinkToFit="1"/>
      <protection/>
    </xf>
    <xf numFmtId="180" fontId="1" fillId="33" borderId="10" xfId="70" applyNumberFormat="1" applyFont="1" applyFill="1" applyBorder="1" applyAlignment="1">
      <alignment horizontal="left" vertical="center"/>
      <protection/>
    </xf>
    <xf numFmtId="180" fontId="1" fillId="33" borderId="10" xfId="70" applyNumberFormat="1" applyFont="1" applyFill="1" applyBorder="1" applyAlignment="1">
      <alignment horizontal="left" vertical="center" shrinkToFit="1"/>
      <protection/>
    </xf>
    <xf numFmtId="0" fontId="1" fillId="33" borderId="10" xfId="70" applyFont="1" applyFill="1" applyBorder="1" applyAlignment="1">
      <alignment vertical="center" shrinkToFit="1"/>
      <protection/>
    </xf>
    <xf numFmtId="181" fontId="54" fillId="33" borderId="10" xfId="70" applyNumberFormat="1" applyFont="1" applyFill="1" applyBorder="1" applyAlignment="1">
      <alignment horizontal="left" vertical="center" wrapText="1"/>
      <protection/>
    </xf>
    <xf numFmtId="0" fontId="1" fillId="0" borderId="11" xfId="69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left" vertical="center" shrinkToFit="1"/>
    </xf>
    <xf numFmtId="0" fontId="1" fillId="0" borderId="10" xfId="0" applyFont="1" applyFill="1" applyBorder="1" applyAlignment="1">
      <alignment vertical="center"/>
    </xf>
    <xf numFmtId="180" fontId="1" fillId="0" borderId="10" xfId="69" applyNumberFormat="1" applyFont="1" applyFill="1" applyBorder="1" applyAlignment="1">
      <alignment horizontal="left" vertical="center"/>
      <protection/>
    </xf>
    <xf numFmtId="180" fontId="1" fillId="0" borderId="10" xfId="69" applyNumberFormat="1" applyFont="1" applyFill="1" applyBorder="1" applyAlignment="1">
      <alignment horizontal="left" vertical="center" shrinkToFit="1"/>
      <protection/>
    </xf>
    <xf numFmtId="0" fontId="6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181" fontId="7" fillId="0" borderId="10" xfId="0" applyNumberFormat="1" applyFont="1" applyFill="1" applyBorder="1" applyAlignment="1">
      <alignment horizontal="left" vertical="center"/>
    </xf>
    <xf numFmtId="0" fontId="1" fillId="0" borderId="12" xfId="69" applyFont="1" applyFill="1" applyBorder="1" applyAlignment="1">
      <alignment horizontal="center" vertical="center"/>
      <protection/>
    </xf>
    <xf numFmtId="0" fontId="1" fillId="33" borderId="10" xfId="69" applyFont="1" applyFill="1" applyBorder="1" applyAlignment="1">
      <alignment horizontal="left" vertical="center" shrinkToFit="1"/>
      <protection/>
    </xf>
    <xf numFmtId="180" fontId="1" fillId="33" borderId="10" xfId="69" applyNumberFormat="1" applyFont="1" applyFill="1" applyBorder="1" applyAlignment="1">
      <alignment horizontal="left" vertical="center"/>
      <protection/>
    </xf>
    <xf numFmtId="180" fontId="1" fillId="33" borderId="10" xfId="69" applyNumberFormat="1" applyFont="1" applyFill="1" applyBorder="1" applyAlignment="1">
      <alignment horizontal="left" vertical="center" shrinkToFit="1"/>
      <protection/>
    </xf>
    <xf numFmtId="0" fontId="1" fillId="33" borderId="10" xfId="69" applyFont="1" applyFill="1" applyBorder="1" applyAlignment="1">
      <alignment vertical="center" shrinkToFit="1"/>
      <protection/>
    </xf>
    <xf numFmtId="0" fontId="1" fillId="33" borderId="10" xfId="69" applyFont="1" applyFill="1" applyBorder="1" applyAlignment="1">
      <alignment horizontal="left" vertical="center"/>
      <protection/>
    </xf>
    <xf numFmtId="181" fontId="1" fillId="33" borderId="10" xfId="0" applyNumberFormat="1" applyFont="1" applyFill="1" applyBorder="1" applyAlignment="1">
      <alignment horizontal="left" vertical="center"/>
    </xf>
    <xf numFmtId="0" fontId="1" fillId="0" borderId="13" xfId="69" applyFont="1" applyFill="1" applyBorder="1" applyAlignment="1">
      <alignment horizontal="center" vertical="center"/>
      <protection/>
    </xf>
    <xf numFmtId="0" fontId="1" fillId="0" borderId="14" xfId="0" applyFont="1" applyFill="1" applyBorder="1" applyAlignment="1">
      <alignment vertical="center"/>
    </xf>
    <xf numFmtId="0" fontId="1" fillId="0" borderId="10" xfId="69" applyFont="1" applyFill="1" applyBorder="1" applyAlignment="1">
      <alignment vertical="center" shrinkToFit="1"/>
      <protection/>
    </xf>
    <xf numFmtId="0" fontId="1" fillId="0" borderId="10" xfId="69" applyFont="1" applyFill="1" applyBorder="1" applyAlignment="1">
      <alignment horizontal="left" vertical="center"/>
      <protection/>
    </xf>
    <xf numFmtId="0" fontId="1" fillId="0" borderId="10" xfId="0" applyNumberFormat="1" applyFont="1" applyFill="1" applyBorder="1" applyAlignment="1">
      <alignment horizontal="left" vertical="center"/>
    </xf>
    <xf numFmtId="0" fontId="8" fillId="0" borderId="15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181" fontId="1" fillId="0" borderId="10" xfId="0" applyNumberFormat="1" applyFont="1" applyFill="1" applyBorder="1" applyAlignment="1">
      <alignment horizontal="left" vertical="center"/>
    </xf>
    <xf numFmtId="180" fontId="1" fillId="33" borderId="10" xfId="71" applyNumberFormat="1" applyFont="1" applyFill="1" applyBorder="1" applyAlignment="1">
      <alignment horizontal="left" vertical="center"/>
      <protection/>
    </xf>
    <xf numFmtId="180" fontId="1" fillId="33" borderId="10" xfId="71" applyNumberFormat="1" applyFont="1" applyFill="1" applyBorder="1" applyAlignment="1">
      <alignment horizontal="left" vertical="center" shrinkToFit="1"/>
      <protection/>
    </xf>
    <xf numFmtId="0" fontId="6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5" xfId="0" applyNumberFormat="1" applyFont="1" applyFill="1" applyBorder="1" applyAlignment="1">
      <alignment horizontal="left" vertical="center"/>
    </xf>
    <xf numFmtId="183" fontId="1" fillId="0" borderId="15" xfId="0" applyNumberFormat="1" applyFont="1" applyFill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181" fontId="1" fillId="0" borderId="10" xfId="0" applyNumberFormat="1" applyFont="1" applyFill="1" applyBorder="1" applyAlignment="1">
      <alignment horizontal="left" vertical="center"/>
    </xf>
    <xf numFmtId="184" fontId="1" fillId="0" borderId="15" xfId="0" applyNumberFormat="1" applyFont="1" applyFill="1" applyBorder="1" applyAlignment="1">
      <alignment horizontal="left" vertical="center"/>
    </xf>
    <xf numFmtId="184" fontId="1" fillId="0" borderId="15" xfId="0" applyNumberFormat="1" applyFont="1" applyFill="1" applyBorder="1" applyAlignment="1">
      <alignment horizontal="left" vertical="center"/>
    </xf>
    <xf numFmtId="0" fontId="1" fillId="0" borderId="10" xfId="69" applyFont="1" applyFill="1" applyBorder="1" applyAlignment="1">
      <alignment horizontal="left" vertical="center" shrinkToFit="1"/>
      <protection/>
    </xf>
    <xf numFmtId="0" fontId="55" fillId="0" borderId="11" xfId="69" applyFont="1" applyFill="1" applyBorder="1" applyAlignment="1">
      <alignment horizontal="left" vertical="center"/>
      <protection/>
    </xf>
    <xf numFmtId="0" fontId="55" fillId="0" borderId="10" xfId="69" applyFont="1" applyFill="1" applyBorder="1" applyAlignment="1">
      <alignment horizontal="left" vertical="center"/>
      <protection/>
    </xf>
    <xf numFmtId="185" fontId="1" fillId="0" borderId="10" xfId="0" applyNumberFormat="1" applyFont="1" applyFill="1" applyBorder="1" applyAlignment="1">
      <alignment horizontal="center" vertical="center"/>
    </xf>
    <xf numFmtId="0" fontId="55" fillId="0" borderId="11" xfId="69" applyFont="1" applyFill="1" applyBorder="1" applyAlignment="1">
      <alignment horizontal="left" vertical="center" shrinkToFit="1"/>
      <protection/>
    </xf>
    <xf numFmtId="0" fontId="6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1" fillId="0" borderId="10" xfId="69" applyFont="1" applyFill="1" applyBorder="1" applyAlignment="1">
      <alignment horizontal="left" vertical="center"/>
      <protection/>
    </xf>
    <xf numFmtId="181" fontId="1" fillId="0" borderId="10" xfId="0" applyNumberFormat="1" applyFont="1" applyFill="1" applyBorder="1" applyAlignment="1">
      <alignment horizontal="center" vertical="center"/>
    </xf>
    <xf numFmtId="186" fontId="1" fillId="0" borderId="10" xfId="69" applyNumberFormat="1" applyFont="1" applyFill="1" applyBorder="1" applyAlignment="1">
      <alignment horizontal="left" vertical="center"/>
      <protection/>
    </xf>
    <xf numFmtId="0" fontId="6" fillId="0" borderId="14" xfId="0" applyFont="1" applyFill="1" applyBorder="1" applyAlignment="1">
      <alignment vertical="center"/>
    </xf>
    <xf numFmtId="185" fontId="1" fillId="0" borderId="10" xfId="69" applyNumberFormat="1" applyFont="1" applyFill="1" applyBorder="1" applyAlignment="1">
      <alignment horizontal="left" vertical="center"/>
      <protection/>
    </xf>
    <xf numFmtId="0" fontId="6" fillId="0" borderId="10" xfId="0" applyFont="1" applyFill="1" applyBorder="1" applyAlignment="1">
      <alignment vertical="center"/>
    </xf>
    <xf numFmtId="0" fontId="1" fillId="33" borderId="16" xfId="69" applyFont="1" applyFill="1" applyBorder="1" applyAlignment="1">
      <alignment horizontal="left" vertical="center" shrinkToFit="1"/>
      <protection/>
    </xf>
    <xf numFmtId="0" fontId="1" fillId="0" borderId="17" xfId="0" applyFont="1" applyFill="1" applyBorder="1" applyAlignment="1">
      <alignment horizontal="center" vertical="center" shrinkToFit="1"/>
    </xf>
    <xf numFmtId="184" fontId="1" fillId="0" borderId="18" xfId="0" applyNumberFormat="1" applyFont="1" applyFill="1" applyBorder="1" applyAlignment="1">
      <alignment horizontal="left" vertical="center"/>
    </xf>
    <xf numFmtId="0" fontId="1" fillId="0" borderId="19" xfId="0" applyFont="1" applyFill="1" applyBorder="1" applyAlignment="1">
      <alignment vertical="center"/>
    </xf>
    <xf numFmtId="187" fontId="0" fillId="0" borderId="9" xfId="70" applyNumberFormat="1" applyFont="1" applyFill="1" applyBorder="1" applyAlignment="1">
      <alignment horizontal="center" vertical="center" wrapText="1"/>
      <protection/>
    </xf>
    <xf numFmtId="182" fontId="1" fillId="0" borderId="10" xfId="70" applyNumberFormat="1" applyFont="1" applyFill="1" applyBorder="1" applyAlignment="1">
      <alignment horizontal="left" vertical="center" wrapText="1"/>
      <protection/>
    </xf>
    <xf numFmtId="0" fontId="1" fillId="0" borderId="10" xfId="70" applyFont="1" applyFill="1" applyBorder="1" applyAlignment="1">
      <alignment horizontal="left" vertical="center" wrapText="1"/>
      <protection/>
    </xf>
    <xf numFmtId="186" fontId="1" fillId="0" borderId="10" xfId="70" applyNumberFormat="1" applyFont="1" applyFill="1" applyBorder="1" applyAlignment="1">
      <alignment horizontal="center" vertical="center" wrapText="1"/>
      <protection/>
    </xf>
    <xf numFmtId="181" fontId="1" fillId="0" borderId="10" xfId="0" applyNumberFormat="1" applyFont="1" applyFill="1" applyBorder="1" applyAlignment="1">
      <alignment horizontal="left" vertical="center" wrapText="1"/>
    </xf>
    <xf numFmtId="0" fontId="4" fillId="33" borderId="10" xfId="70" applyFont="1" applyFill="1" applyBorder="1" applyAlignment="1">
      <alignment horizontal="center" vertical="center" wrapText="1"/>
      <protection/>
    </xf>
    <xf numFmtId="182" fontId="1" fillId="33" borderId="10" xfId="70" applyNumberFormat="1" applyFont="1" applyFill="1" applyBorder="1" applyAlignment="1">
      <alignment horizontal="left" vertical="center" wrapText="1"/>
      <protection/>
    </xf>
    <xf numFmtId="0" fontId="1" fillId="33" borderId="10" xfId="70" applyFont="1" applyFill="1" applyBorder="1" applyAlignment="1">
      <alignment horizontal="left" vertical="center" wrapText="1"/>
      <protection/>
    </xf>
    <xf numFmtId="186" fontId="1" fillId="33" borderId="10" xfId="0" applyNumberFormat="1" applyFont="1" applyFill="1" applyBorder="1" applyAlignment="1">
      <alignment horizontal="left"/>
    </xf>
    <xf numFmtId="0" fontId="1" fillId="33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82" fontId="7" fillId="0" borderId="10" xfId="0" applyNumberFormat="1" applyFont="1" applyFill="1" applyBorder="1" applyAlignment="1">
      <alignment horizontal="left" vertical="center"/>
    </xf>
    <xf numFmtId="14" fontId="1" fillId="0" borderId="10" xfId="0" applyNumberFormat="1" applyFont="1" applyFill="1" applyBorder="1" applyAlignment="1">
      <alignment vertical="center"/>
    </xf>
    <xf numFmtId="0" fontId="1" fillId="33" borderId="10" xfId="69" applyFont="1" applyFill="1" applyBorder="1" applyAlignment="1">
      <alignment horizontal="center" vertical="center"/>
      <protection/>
    </xf>
    <xf numFmtId="187" fontId="1" fillId="33" borderId="10" xfId="69" applyNumberFormat="1" applyFont="1" applyFill="1" applyBorder="1" applyAlignment="1">
      <alignment horizontal="left" vertical="center"/>
      <protection/>
    </xf>
    <xf numFmtId="186" fontId="1" fillId="33" borderId="10" xfId="69" applyNumberFormat="1" applyFont="1" applyFill="1" applyBorder="1" applyAlignment="1">
      <alignment horizontal="left" vertical="center"/>
      <protection/>
    </xf>
    <xf numFmtId="0" fontId="1" fillId="0" borderId="10" xfId="69" applyFont="1" applyFill="1" applyBorder="1" applyAlignment="1">
      <alignment horizontal="center" vertical="center"/>
      <protection/>
    </xf>
    <xf numFmtId="14" fontId="1" fillId="0" borderId="10" xfId="0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182" fontId="1" fillId="33" borderId="10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55" fillId="0" borderId="10" xfId="69" applyFont="1" applyFill="1" applyBorder="1" applyAlignment="1">
      <alignment horizontal="center" vertical="center"/>
      <protection/>
    </xf>
    <xf numFmtId="187" fontId="55" fillId="0" borderId="10" xfId="69" applyNumberFormat="1" applyFont="1" applyFill="1" applyBorder="1" applyAlignment="1">
      <alignment horizontal="left" vertical="center"/>
      <protection/>
    </xf>
    <xf numFmtId="182" fontId="1" fillId="0" borderId="10" xfId="69" applyNumberFormat="1" applyFont="1" applyFill="1" applyBorder="1" applyAlignment="1">
      <alignment horizontal="left" vertical="center"/>
      <protection/>
    </xf>
    <xf numFmtId="182" fontId="1" fillId="0" borderId="10" xfId="0" applyNumberFormat="1" applyFont="1" applyFill="1" applyBorder="1" applyAlignment="1">
      <alignment vertical="center" wrapText="1" shrinkToFit="1"/>
    </xf>
    <xf numFmtId="187" fontId="1" fillId="0" borderId="10" xfId="0" applyNumberFormat="1" applyFont="1" applyFill="1" applyBorder="1" applyAlignment="1">
      <alignment horizontal="left" vertical="center"/>
    </xf>
    <xf numFmtId="187" fontId="7" fillId="0" borderId="10" xfId="0" applyNumberFormat="1" applyFont="1" applyFill="1" applyBorder="1" applyAlignment="1">
      <alignment horizontal="left" vertical="center"/>
    </xf>
    <xf numFmtId="0" fontId="1" fillId="0" borderId="10" xfId="69" applyFont="1" applyFill="1" applyBorder="1" applyAlignment="1">
      <alignment horizontal="center" vertical="center"/>
      <protection/>
    </xf>
    <xf numFmtId="0" fontId="9" fillId="0" borderId="10" xfId="69" applyFont="1" applyFill="1" applyBorder="1" applyAlignment="1">
      <alignment horizontal="left" vertical="center"/>
      <protection/>
    </xf>
    <xf numFmtId="0" fontId="1" fillId="33" borderId="19" xfId="69" applyFont="1" applyFill="1" applyBorder="1" applyAlignment="1">
      <alignment horizontal="left" vertical="center" shrinkToFit="1"/>
      <protection/>
    </xf>
    <xf numFmtId="0" fontId="1" fillId="0" borderId="20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182" fontId="1" fillId="33" borderId="10" xfId="69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182" fontId="0" fillId="0" borderId="0" xfId="0" applyNumberFormat="1" applyAlignment="1">
      <alignment horizontal="left"/>
    </xf>
    <xf numFmtId="0" fontId="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182" fontId="11" fillId="0" borderId="0" xfId="0" applyNumberFormat="1" applyFont="1" applyAlignment="1">
      <alignment horizontal="center" vertical="center"/>
    </xf>
    <xf numFmtId="0" fontId="1" fillId="0" borderId="9" xfId="70" applyFont="1" applyFill="1" applyBorder="1" applyAlignment="1">
      <alignment vertical="center"/>
      <protection/>
    </xf>
    <xf numFmtId="0" fontId="1" fillId="0" borderId="0" xfId="0" applyFont="1" applyBorder="1" applyAlignment="1">
      <alignment horizontal="left" vertical="center"/>
    </xf>
    <xf numFmtId="18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12" fillId="0" borderId="10" xfId="70" applyFont="1" applyFill="1" applyBorder="1" applyAlignment="1">
      <alignment horizontal="center" vertical="center" wrapText="1"/>
      <protection/>
    </xf>
    <xf numFmtId="182" fontId="12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shrinkToFit="1"/>
    </xf>
    <xf numFmtId="182" fontId="1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82" fontId="12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2" fillId="0" borderId="10" xfId="70" applyFont="1" applyFill="1" applyBorder="1" applyAlignment="1">
      <alignment horizontal="center" vertical="center" wrapText="1"/>
      <protection/>
    </xf>
    <xf numFmtId="0" fontId="12" fillId="34" borderId="10" xfId="70" applyFont="1" applyFill="1" applyBorder="1" applyAlignment="1">
      <alignment horizontal="center" vertical="center" wrapText="1"/>
      <protection/>
    </xf>
    <xf numFmtId="0" fontId="12" fillId="0" borderId="10" xfId="0" applyNumberFormat="1" applyFont="1" applyBorder="1" applyAlignment="1">
      <alignment horizontal="center"/>
    </xf>
    <xf numFmtId="0" fontId="12" fillId="0" borderId="21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常规_附件4_1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常规_附件4_4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_附件4_8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样式 1" xfId="67"/>
    <cellStyle name=" 1" xfId="68"/>
    <cellStyle name="常规_Sheet1" xfId="69"/>
    <cellStyle name="常规_Sheet1_1" xfId="70"/>
    <cellStyle name="常规_Sheet1_数量表" xfId="71"/>
    <cellStyle name="常规_Sheet4" xfId="72"/>
    <cellStyle name="常规_附件4_11" xfId="73"/>
    <cellStyle name="常规_附件4_2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20"/>
  <sheetViews>
    <sheetView tabSelected="1" view="pageBreakPreview" zoomScaleSheetLayoutView="100" workbookViewId="0" topLeftCell="A1">
      <pane ySplit="3" topLeftCell="A4" activePane="bottomLeft" state="frozen"/>
      <selection pane="bottomLeft" activeCell="G14" sqref="G14"/>
    </sheetView>
  </sheetViews>
  <sheetFormatPr defaultColWidth="9.00390625" defaultRowHeight="14.25"/>
  <cols>
    <col min="1" max="1" width="21.00390625" style="14" customWidth="1"/>
    <col min="2" max="2" width="18.25390625" style="14" customWidth="1"/>
    <col min="3" max="3" width="22.625" style="126" customWidth="1"/>
    <col min="4" max="4" width="12.875" style="127" customWidth="1"/>
    <col min="5" max="249" width="9.00390625" style="14" customWidth="1"/>
  </cols>
  <sheetData>
    <row r="1" ht="21" customHeight="1">
      <c r="A1" s="14" t="s">
        <v>0</v>
      </c>
    </row>
    <row r="2" spans="1:4" s="14" customFormat="1" ht="30" customHeight="1">
      <c r="A2" s="128" t="s">
        <v>1</v>
      </c>
      <c r="B2" s="128"/>
      <c r="C2" s="129"/>
      <c r="D2" s="128"/>
    </row>
    <row r="3" spans="1:4" s="124" customFormat="1" ht="27" customHeight="1">
      <c r="A3" s="130" t="s">
        <v>2</v>
      </c>
      <c r="B3" s="131"/>
      <c r="C3" s="132"/>
      <c r="D3" s="133"/>
    </row>
    <row r="4" spans="1:4" ht="27" customHeight="1">
      <c r="A4" s="134" t="s">
        <v>3</v>
      </c>
      <c r="B4" s="134" t="s">
        <v>4</v>
      </c>
      <c r="C4" s="135" t="s">
        <v>5</v>
      </c>
      <c r="D4" s="136" t="s">
        <v>6</v>
      </c>
    </row>
    <row r="5" spans="1:4" ht="21" customHeight="1">
      <c r="A5" s="134">
        <v>1</v>
      </c>
      <c r="B5" s="137" t="s">
        <v>7</v>
      </c>
      <c r="C5" s="138">
        <v>6144</v>
      </c>
      <c r="D5" s="139"/>
    </row>
    <row r="6" spans="1:4" s="125" customFormat="1" ht="18" customHeight="1">
      <c r="A6" s="134">
        <v>2</v>
      </c>
      <c r="B6" s="137" t="s">
        <v>8</v>
      </c>
      <c r="C6" s="140">
        <v>34403</v>
      </c>
      <c r="D6" s="141"/>
    </row>
    <row r="7" spans="1:4" s="125" customFormat="1" ht="18" customHeight="1">
      <c r="A7" s="134">
        <v>3</v>
      </c>
      <c r="B7" s="137" t="s">
        <v>9</v>
      </c>
      <c r="C7" s="140">
        <v>148925</v>
      </c>
      <c r="D7" s="141"/>
    </row>
    <row r="8" spans="1:4" s="125" customFormat="1" ht="18" customHeight="1">
      <c r="A8" s="134">
        <v>4</v>
      </c>
      <c r="B8" s="137" t="s">
        <v>10</v>
      </c>
      <c r="C8" s="140">
        <v>202182</v>
      </c>
      <c r="D8" s="141"/>
    </row>
    <row r="9" spans="1:4" s="125" customFormat="1" ht="18" customHeight="1">
      <c r="A9" s="134">
        <v>5</v>
      </c>
      <c r="B9" s="137" t="s">
        <v>11</v>
      </c>
      <c r="C9" s="140">
        <v>1200</v>
      </c>
      <c r="D9" s="141"/>
    </row>
    <row r="10" spans="1:4" s="125" customFormat="1" ht="18" customHeight="1">
      <c r="A10" s="134">
        <v>6</v>
      </c>
      <c r="B10" s="137" t="s">
        <v>12</v>
      </c>
      <c r="C10" s="140">
        <v>96669</v>
      </c>
      <c r="D10" s="141"/>
    </row>
    <row r="11" spans="1:4" s="125" customFormat="1" ht="18" customHeight="1">
      <c r="A11" s="134">
        <v>7</v>
      </c>
      <c r="B11" s="137" t="s">
        <v>13</v>
      </c>
      <c r="C11" s="140">
        <v>14018</v>
      </c>
      <c r="D11" s="141"/>
    </row>
    <row r="12" spans="1:4" s="125" customFormat="1" ht="18" customHeight="1">
      <c r="A12" s="134">
        <v>8</v>
      </c>
      <c r="B12" s="137" t="s">
        <v>14</v>
      </c>
      <c r="C12" s="140">
        <v>13755</v>
      </c>
      <c r="D12" s="141"/>
    </row>
    <row r="13" spans="1:4" s="125" customFormat="1" ht="18" customHeight="1">
      <c r="A13" s="134">
        <v>9</v>
      </c>
      <c r="B13" s="137" t="s">
        <v>15</v>
      </c>
      <c r="C13" s="140">
        <v>20000</v>
      </c>
      <c r="D13" s="141"/>
    </row>
    <row r="14" spans="1:4" s="125" customFormat="1" ht="18" customHeight="1">
      <c r="A14" s="134">
        <v>10</v>
      </c>
      <c r="B14" s="137" t="s">
        <v>16</v>
      </c>
      <c r="C14" s="140">
        <v>57872</v>
      </c>
      <c r="D14" s="141"/>
    </row>
    <row r="15" spans="1:4" s="125" customFormat="1" ht="18" customHeight="1">
      <c r="A15" s="134">
        <v>11</v>
      </c>
      <c r="B15" s="137" t="s">
        <v>17</v>
      </c>
      <c r="C15" s="140">
        <v>2860</v>
      </c>
      <c r="D15" s="141"/>
    </row>
    <row r="16" spans="1:4" s="125" customFormat="1" ht="18" customHeight="1">
      <c r="A16" s="134">
        <v>12</v>
      </c>
      <c r="B16" s="137" t="s">
        <v>18</v>
      </c>
      <c r="C16" s="140">
        <v>13125</v>
      </c>
      <c r="D16" s="141"/>
    </row>
    <row r="17" spans="1:4" s="125" customFormat="1" ht="18" customHeight="1">
      <c r="A17" s="134">
        <v>13</v>
      </c>
      <c r="B17" s="137" t="s">
        <v>19</v>
      </c>
      <c r="C17" s="140">
        <v>77679</v>
      </c>
      <c r="D17" s="141"/>
    </row>
    <row r="18" spans="1:4" s="125" customFormat="1" ht="24" customHeight="1">
      <c r="A18" s="142"/>
      <c r="B18" s="143" t="s">
        <v>20</v>
      </c>
      <c r="C18" s="144">
        <f>SUM(C5:C17)</f>
        <v>688832</v>
      </c>
      <c r="D18" s="141"/>
    </row>
    <row r="19" spans="1:249" s="125" customFormat="1" ht="24" customHeight="1">
      <c r="A19" s="145" t="s">
        <v>21</v>
      </c>
      <c r="B19" s="145"/>
      <c r="C19" s="145"/>
      <c r="D19" s="145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  <c r="DT19" s="124"/>
      <c r="DU19" s="124"/>
      <c r="DV19" s="124"/>
      <c r="DW19" s="124"/>
      <c r="DX19" s="124"/>
      <c r="DY19" s="124"/>
      <c r="DZ19" s="124"/>
      <c r="EA19" s="124"/>
      <c r="EB19" s="124"/>
      <c r="EC19" s="124"/>
      <c r="ED19" s="124"/>
      <c r="EE19" s="124"/>
      <c r="EF19" s="124"/>
      <c r="EG19" s="124"/>
      <c r="EH19" s="124"/>
      <c r="EI19" s="124"/>
      <c r="EJ19" s="124"/>
      <c r="EK19" s="124"/>
      <c r="EL19" s="124"/>
      <c r="EM19" s="124"/>
      <c r="EN19" s="124"/>
      <c r="EO19" s="124"/>
      <c r="EP19" s="124"/>
      <c r="EQ19" s="124"/>
      <c r="ER19" s="124"/>
      <c r="ES19" s="124"/>
      <c r="ET19" s="124"/>
      <c r="EU19" s="124"/>
      <c r="EV19" s="124"/>
      <c r="EW19" s="124"/>
      <c r="EX19" s="124"/>
      <c r="EY19" s="124"/>
      <c r="EZ19" s="124"/>
      <c r="FA19" s="124"/>
      <c r="FB19" s="124"/>
      <c r="FC19" s="124"/>
      <c r="FD19" s="124"/>
      <c r="FE19" s="124"/>
      <c r="FF19" s="124"/>
      <c r="FG19" s="124"/>
      <c r="FH19" s="124"/>
      <c r="FI19" s="124"/>
      <c r="FJ19" s="124"/>
      <c r="FK19" s="124"/>
      <c r="FL19" s="124"/>
      <c r="FM19" s="124"/>
      <c r="FN19" s="124"/>
      <c r="FO19" s="124"/>
      <c r="FP19" s="124"/>
      <c r="FQ19" s="124"/>
      <c r="FR19" s="124"/>
      <c r="FS19" s="124"/>
      <c r="FT19" s="124"/>
      <c r="FU19" s="124"/>
      <c r="FV19" s="124"/>
      <c r="FW19" s="124"/>
      <c r="FX19" s="124"/>
      <c r="FY19" s="124"/>
      <c r="FZ19" s="124"/>
      <c r="GA19" s="124"/>
      <c r="GB19" s="124"/>
      <c r="GC19" s="124"/>
      <c r="GD19" s="124"/>
      <c r="GE19" s="124"/>
      <c r="GF19" s="124"/>
      <c r="GG19" s="124"/>
      <c r="GH19" s="124"/>
      <c r="GI19" s="124"/>
      <c r="GJ19" s="124"/>
      <c r="GK19" s="124"/>
      <c r="GL19" s="124"/>
      <c r="GM19" s="124"/>
      <c r="GN19" s="124"/>
      <c r="GO19" s="124"/>
      <c r="GP19" s="124"/>
      <c r="GQ19" s="124"/>
      <c r="GR19" s="124"/>
      <c r="GS19" s="124"/>
      <c r="GT19" s="124"/>
      <c r="GU19" s="124"/>
      <c r="GV19" s="124"/>
      <c r="GW19" s="124"/>
      <c r="GX19" s="124"/>
      <c r="GY19" s="124"/>
      <c r="GZ19" s="124"/>
      <c r="HA19" s="124"/>
      <c r="HB19" s="124"/>
      <c r="HC19" s="124"/>
      <c r="HD19" s="124"/>
      <c r="HE19" s="124"/>
      <c r="HF19" s="124"/>
      <c r="HG19" s="124"/>
      <c r="HH19" s="124"/>
      <c r="HI19" s="124"/>
      <c r="HJ19" s="124"/>
      <c r="HK19" s="124"/>
      <c r="HL19" s="124"/>
      <c r="HM19" s="124"/>
      <c r="HN19" s="124"/>
      <c r="HO19" s="124"/>
      <c r="HP19" s="124"/>
      <c r="HQ19" s="124"/>
      <c r="HR19" s="124"/>
      <c r="HS19" s="124"/>
      <c r="HT19" s="124"/>
      <c r="HU19" s="124"/>
      <c r="HV19" s="124"/>
      <c r="HW19" s="124"/>
      <c r="HX19" s="124"/>
      <c r="HY19" s="124"/>
      <c r="HZ19" s="124"/>
      <c r="IA19" s="124"/>
      <c r="IB19" s="124"/>
      <c r="IC19" s="124"/>
      <c r="ID19" s="124"/>
      <c r="IE19" s="124"/>
      <c r="IF19" s="124"/>
      <c r="IG19" s="124"/>
      <c r="IH19" s="124"/>
      <c r="II19" s="124"/>
      <c r="IJ19" s="124"/>
      <c r="IK19" s="124"/>
      <c r="IL19" s="124"/>
      <c r="IM19" s="124"/>
      <c r="IN19" s="124"/>
      <c r="IO19" s="124"/>
    </row>
    <row r="20" spans="1:4" ht="14.25">
      <c r="A20" s="146"/>
      <c r="B20" s="146"/>
      <c r="C20" s="146"/>
      <c r="D20" s="146"/>
    </row>
  </sheetData>
  <sheetProtection/>
  <mergeCells count="2">
    <mergeCell ref="A2:D2"/>
    <mergeCell ref="A19:D20"/>
  </mergeCells>
  <printOptions/>
  <pageMargins left="0.9486111111111111" right="0.7513888888888889" top="1" bottom="1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1"/>
  <sheetViews>
    <sheetView view="pageBreakPreview" zoomScaleSheetLayoutView="100" workbookViewId="0" topLeftCell="A1">
      <pane ySplit="5" topLeftCell="A39" activePane="bottomLeft" state="frozen"/>
      <selection pane="bottomLeft" activeCell="D8" sqref="D8"/>
    </sheetView>
  </sheetViews>
  <sheetFormatPr defaultColWidth="9.00390625" defaultRowHeight="14.25"/>
  <cols>
    <col min="1" max="1" width="3.25390625" style="1" customWidth="1"/>
    <col min="2" max="2" width="6.00390625" style="6" customWidth="1"/>
    <col min="3" max="3" width="9.125" style="7" customWidth="1"/>
    <col min="4" max="4" width="6.75390625" style="8" customWidth="1"/>
    <col min="5" max="5" width="6.625" style="9" customWidth="1"/>
    <col min="6" max="6" width="10.875" style="1" customWidth="1"/>
    <col min="7" max="7" width="6.25390625" style="1" customWidth="1"/>
    <col min="8" max="8" width="6.875" style="10" customWidth="1"/>
    <col min="9" max="9" width="5.50390625" style="11" customWidth="1"/>
    <col min="10" max="10" width="8.375" style="12" customWidth="1"/>
    <col min="11" max="11" width="4.50390625" style="13" customWidth="1"/>
    <col min="12" max="12" width="7.75390625" style="13" customWidth="1"/>
    <col min="13" max="13" width="8.25390625" style="1" customWidth="1"/>
    <col min="14" max="14" width="9.875" style="1" customWidth="1"/>
    <col min="15" max="16384" width="9.00390625" style="1" customWidth="1"/>
  </cols>
  <sheetData>
    <row r="1" ht="24" customHeight="1">
      <c r="A1" s="14" t="s">
        <v>22</v>
      </c>
    </row>
    <row r="2" spans="1:14" s="1" customFormat="1" ht="27" customHeight="1">
      <c r="A2" s="15" t="s">
        <v>23</v>
      </c>
      <c r="B2" s="16"/>
      <c r="C2" s="15"/>
      <c r="D2" s="15"/>
      <c r="E2" s="15"/>
      <c r="F2" s="15"/>
      <c r="G2" s="15"/>
      <c r="H2" s="17"/>
      <c r="I2" s="15"/>
      <c r="J2" s="15"/>
      <c r="K2" s="15"/>
      <c r="L2" s="15"/>
      <c r="M2" s="15"/>
      <c r="N2" s="15"/>
    </row>
    <row r="3" spans="1:13" s="1" customFormat="1" ht="16.5" customHeight="1">
      <c r="A3" s="18" t="s">
        <v>2</v>
      </c>
      <c r="B3" s="19"/>
      <c r="C3" s="19"/>
      <c r="D3" s="20"/>
      <c r="E3" s="19"/>
      <c r="F3" s="19"/>
      <c r="G3" s="19"/>
      <c r="H3" s="21"/>
      <c r="I3" s="91"/>
      <c r="J3" s="91"/>
      <c r="K3" s="91"/>
      <c r="L3" s="91"/>
      <c r="M3" s="91"/>
    </row>
    <row r="4" spans="1:14" s="2" customFormat="1" ht="27" customHeight="1">
      <c r="A4" s="22" t="s">
        <v>3</v>
      </c>
      <c r="B4" s="23" t="s">
        <v>24</v>
      </c>
      <c r="C4" s="24" t="s">
        <v>25</v>
      </c>
      <c r="D4" s="25" t="s">
        <v>26</v>
      </c>
      <c r="E4" s="26" t="s">
        <v>26</v>
      </c>
      <c r="F4" s="27" t="s">
        <v>27</v>
      </c>
      <c r="G4" s="28" t="s">
        <v>28</v>
      </c>
      <c r="H4" s="29" t="s">
        <v>29</v>
      </c>
      <c r="I4" s="28" t="s">
        <v>30</v>
      </c>
      <c r="J4" s="92" t="s">
        <v>31</v>
      </c>
      <c r="K4" s="93" t="s">
        <v>32</v>
      </c>
      <c r="L4" s="93" t="s">
        <v>33</v>
      </c>
      <c r="M4" s="94" t="s">
        <v>34</v>
      </c>
      <c r="N4" s="95" t="s">
        <v>35</v>
      </c>
    </row>
    <row r="5" spans="1:14" s="2" customFormat="1" ht="21" customHeight="1">
      <c r="A5" s="30"/>
      <c r="B5" s="31"/>
      <c r="C5" s="32" t="s">
        <v>36</v>
      </c>
      <c r="D5" s="33" t="s">
        <v>37</v>
      </c>
      <c r="E5" s="34" t="s">
        <v>38</v>
      </c>
      <c r="F5" s="35"/>
      <c r="G5" s="30"/>
      <c r="H5" s="36"/>
      <c r="I5" s="96"/>
      <c r="J5" s="97"/>
      <c r="K5" s="98"/>
      <c r="L5" s="98"/>
      <c r="M5" s="99">
        <f>M7+M10+M21+M42+M51+M69+M71+M77+M79+M85+M89+M91+M93</f>
        <v>688832.1215</v>
      </c>
      <c r="N5" s="100"/>
    </row>
    <row r="6" spans="1:14" s="2" customFormat="1" ht="15" customHeight="1">
      <c r="A6" s="37">
        <v>1</v>
      </c>
      <c r="B6" s="38" t="s">
        <v>7</v>
      </c>
      <c r="C6" s="39" t="s">
        <v>39</v>
      </c>
      <c r="D6" s="40" t="s">
        <v>40</v>
      </c>
      <c r="E6" s="41"/>
      <c r="F6" s="42" t="s">
        <v>41</v>
      </c>
      <c r="G6" s="43">
        <v>13.7</v>
      </c>
      <c r="H6" s="44">
        <f>0.6+I6*0.15</f>
        <v>0.975</v>
      </c>
      <c r="I6" s="101">
        <v>2.5</v>
      </c>
      <c r="J6" s="102">
        <f>G6*H6*I6</f>
        <v>33.39375</v>
      </c>
      <c r="K6" s="81" t="s">
        <v>42</v>
      </c>
      <c r="L6" s="78">
        <v>184</v>
      </c>
      <c r="M6" s="83">
        <f>J6*L6</f>
        <v>6144.45</v>
      </c>
      <c r="N6" s="103"/>
    </row>
    <row r="7" spans="1:14" s="2" customFormat="1" ht="15" customHeight="1">
      <c r="A7" s="45"/>
      <c r="B7" s="38" t="s">
        <v>7</v>
      </c>
      <c r="C7" s="46" t="s">
        <v>20</v>
      </c>
      <c r="D7" s="47"/>
      <c r="E7" s="48"/>
      <c r="F7" s="49"/>
      <c r="G7" s="50"/>
      <c r="H7" s="51"/>
      <c r="I7" s="104"/>
      <c r="J7" s="105"/>
      <c r="K7" s="50"/>
      <c r="L7" s="78"/>
      <c r="M7" s="106">
        <f>SUM(M6:M6)</f>
        <v>6144.45</v>
      </c>
      <c r="N7" s="100"/>
    </row>
    <row r="8" spans="1:14" s="3" customFormat="1" ht="13.5" customHeight="1">
      <c r="A8" s="52">
        <v>2</v>
      </c>
      <c r="B8" s="38" t="s">
        <v>43</v>
      </c>
      <c r="C8" s="53" t="s">
        <v>44</v>
      </c>
      <c r="D8" s="40" t="s">
        <v>45</v>
      </c>
      <c r="E8" s="41"/>
      <c r="F8" s="54" t="s">
        <v>46</v>
      </c>
      <c r="G8" s="55"/>
      <c r="H8" s="56"/>
      <c r="I8" s="107"/>
      <c r="J8" s="102">
        <v>2</v>
      </c>
      <c r="K8" s="81" t="s">
        <v>47</v>
      </c>
      <c r="L8" s="78">
        <v>6355</v>
      </c>
      <c r="M8" s="83">
        <v>12710</v>
      </c>
      <c r="N8" s="108"/>
    </row>
    <row r="9" spans="1:14" s="3" customFormat="1" ht="13.5" customHeight="1">
      <c r="A9" s="52"/>
      <c r="B9" s="38" t="s">
        <v>43</v>
      </c>
      <c r="C9" s="53" t="s">
        <v>44</v>
      </c>
      <c r="D9" s="40" t="s">
        <v>48</v>
      </c>
      <c r="E9" s="41"/>
      <c r="F9" s="57" t="s">
        <v>49</v>
      </c>
      <c r="G9" s="58"/>
      <c r="H9" s="59"/>
      <c r="I9" s="107"/>
      <c r="J9" s="102">
        <v>1033</v>
      </c>
      <c r="K9" s="81" t="s">
        <v>47</v>
      </c>
      <c r="L9" s="78">
        <v>21</v>
      </c>
      <c r="M9" s="83">
        <f>J9*L9</f>
        <v>21693</v>
      </c>
      <c r="N9" s="103" t="s">
        <v>50</v>
      </c>
    </row>
    <row r="10" spans="1:14" s="4" customFormat="1" ht="15" customHeight="1">
      <c r="A10" s="45"/>
      <c r="B10" s="38" t="s">
        <v>43</v>
      </c>
      <c r="C10" s="46" t="s">
        <v>51</v>
      </c>
      <c r="D10" s="60"/>
      <c r="E10" s="61"/>
      <c r="F10" s="62"/>
      <c r="G10" s="63"/>
      <c r="H10" s="51"/>
      <c r="I10" s="109"/>
      <c r="J10" s="110"/>
      <c r="K10" s="50"/>
      <c r="L10" s="50"/>
      <c r="M10" s="106">
        <f>SUM(M8:M9)</f>
        <v>34403</v>
      </c>
      <c r="N10" s="100"/>
    </row>
    <row r="11" spans="1:14" s="5" customFormat="1" ht="15" customHeight="1">
      <c r="A11" s="52">
        <v>3</v>
      </c>
      <c r="B11" s="64" t="s">
        <v>9</v>
      </c>
      <c r="C11" s="39" t="s">
        <v>52</v>
      </c>
      <c r="D11" s="65" t="s">
        <v>53</v>
      </c>
      <c r="E11" s="65"/>
      <c r="F11" s="54" t="s">
        <v>54</v>
      </c>
      <c r="G11" s="43">
        <v>22</v>
      </c>
      <c r="H11" s="44">
        <v>8.2</v>
      </c>
      <c r="I11" s="101"/>
      <c r="J11" s="102">
        <f aca="true" t="shared" si="0" ref="J11:J14">G11*H11</f>
        <v>180.39999999999998</v>
      </c>
      <c r="K11" s="81" t="s">
        <v>55</v>
      </c>
      <c r="L11" s="78">
        <v>108</v>
      </c>
      <c r="M11" s="83">
        <f aca="true" t="shared" si="1" ref="M11:M20">J11*L11</f>
        <v>19483.199999999997</v>
      </c>
      <c r="N11" s="103" t="s">
        <v>56</v>
      </c>
    </row>
    <row r="12" spans="1:14" s="5" customFormat="1" ht="15" customHeight="1">
      <c r="A12" s="52"/>
      <c r="B12" s="64" t="s">
        <v>9</v>
      </c>
      <c r="C12" s="39" t="s">
        <v>52</v>
      </c>
      <c r="D12" s="65" t="s">
        <v>53</v>
      </c>
      <c r="E12" s="66"/>
      <c r="F12" s="67" t="s">
        <v>57</v>
      </c>
      <c r="G12" s="68">
        <v>31</v>
      </c>
      <c r="H12" s="69">
        <v>5.7</v>
      </c>
      <c r="I12" s="111"/>
      <c r="J12" s="102">
        <f t="shared" si="0"/>
        <v>176.70000000000002</v>
      </c>
      <c r="K12" s="81" t="s">
        <v>55</v>
      </c>
      <c r="L12" s="78">
        <v>108</v>
      </c>
      <c r="M12" s="83">
        <f t="shared" si="1"/>
        <v>19083.600000000002</v>
      </c>
      <c r="N12" s="103" t="s">
        <v>56</v>
      </c>
    </row>
    <row r="13" spans="1:14" s="2" customFormat="1" ht="15" customHeight="1">
      <c r="A13" s="52"/>
      <c r="B13" s="64" t="s">
        <v>9</v>
      </c>
      <c r="C13" s="39" t="s">
        <v>52</v>
      </c>
      <c r="D13" s="65" t="s">
        <v>53</v>
      </c>
      <c r="E13" s="70"/>
      <c r="F13" s="54" t="s">
        <v>54</v>
      </c>
      <c r="G13" s="43">
        <v>70.5</v>
      </c>
      <c r="H13" s="44">
        <v>4.7</v>
      </c>
      <c r="I13" s="101"/>
      <c r="J13" s="102">
        <f t="shared" si="0"/>
        <v>331.35</v>
      </c>
      <c r="K13" s="81" t="s">
        <v>55</v>
      </c>
      <c r="L13" s="78">
        <v>108</v>
      </c>
      <c r="M13" s="83">
        <f t="shared" si="1"/>
        <v>35785.8</v>
      </c>
      <c r="N13" s="103" t="s">
        <v>56</v>
      </c>
    </row>
    <row r="14" spans="1:14" s="2" customFormat="1" ht="15" customHeight="1">
      <c r="A14" s="52"/>
      <c r="B14" s="64" t="s">
        <v>9</v>
      </c>
      <c r="C14" s="39" t="s">
        <v>52</v>
      </c>
      <c r="D14" s="65" t="s">
        <v>53</v>
      </c>
      <c r="E14" s="71"/>
      <c r="F14" s="54" t="s">
        <v>54</v>
      </c>
      <c r="G14" s="43">
        <v>76</v>
      </c>
      <c r="H14" s="44">
        <v>3.97</v>
      </c>
      <c r="I14" s="101"/>
      <c r="J14" s="102">
        <f t="shared" si="0"/>
        <v>301.72</v>
      </c>
      <c r="K14" s="81" t="s">
        <v>55</v>
      </c>
      <c r="L14" s="78">
        <v>108</v>
      </c>
      <c r="M14" s="83">
        <f t="shared" si="1"/>
        <v>32585.760000000002</v>
      </c>
      <c r="N14" s="103" t="s">
        <v>56</v>
      </c>
    </row>
    <row r="15" spans="1:14" s="2" customFormat="1" ht="15" customHeight="1">
      <c r="A15" s="52"/>
      <c r="B15" s="64" t="s">
        <v>9</v>
      </c>
      <c r="C15" s="72" t="s">
        <v>58</v>
      </c>
      <c r="D15" s="41">
        <v>200</v>
      </c>
      <c r="E15" s="71"/>
      <c r="F15" s="73" t="s">
        <v>59</v>
      </c>
      <c r="G15" s="74">
        <v>19</v>
      </c>
      <c r="H15" s="75">
        <f>(0.6+0.125*I15)</f>
        <v>1.1625</v>
      </c>
      <c r="I15" s="112">
        <v>4.5</v>
      </c>
      <c r="J15" s="113">
        <f aca="true" t="shared" si="2" ref="J15:J17">G15*H15*I15</f>
        <v>99.39375000000001</v>
      </c>
      <c r="K15" s="74" t="s">
        <v>42</v>
      </c>
      <c r="L15" s="74">
        <v>184</v>
      </c>
      <c r="M15" s="114">
        <f t="shared" si="1"/>
        <v>18288.45</v>
      </c>
      <c r="N15" s="115" t="s">
        <v>60</v>
      </c>
    </row>
    <row r="16" spans="1:14" s="2" customFormat="1" ht="15" customHeight="1">
      <c r="A16" s="52"/>
      <c r="B16" s="64" t="s">
        <v>9</v>
      </c>
      <c r="C16" s="72" t="s">
        <v>58</v>
      </c>
      <c r="D16" s="41">
        <v>200</v>
      </c>
      <c r="E16" s="71"/>
      <c r="F16" s="73" t="s">
        <v>59</v>
      </c>
      <c r="G16" s="74">
        <v>6</v>
      </c>
      <c r="H16" s="75">
        <f>(0.6+0.125*I16)</f>
        <v>0.85</v>
      </c>
      <c r="I16" s="112">
        <v>2</v>
      </c>
      <c r="J16" s="113">
        <f t="shared" si="2"/>
        <v>10.2</v>
      </c>
      <c r="K16" s="74" t="s">
        <v>42</v>
      </c>
      <c r="L16" s="74">
        <v>184</v>
      </c>
      <c r="M16" s="114">
        <f t="shared" si="1"/>
        <v>1876.8</v>
      </c>
      <c r="N16" s="115" t="s">
        <v>60</v>
      </c>
    </row>
    <row r="17" spans="1:14" s="2" customFormat="1" ht="15" customHeight="1">
      <c r="A17" s="52"/>
      <c r="B17" s="64" t="s">
        <v>9</v>
      </c>
      <c r="C17" s="72" t="s">
        <v>58</v>
      </c>
      <c r="D17" s="41">
        <v>200</v>
      </c>
      <c r="E17" s="71"/>
      <c r="F17" s="73" t="s">
        <v>61</v>
      </c>
      <c r="G17" s="74">
        <v>19</v>
      </c>
      <c r="H17" s="75">
        <v>2</v>
      </c>
      <c r="I17" s="112">
        <v>2</v>
      </c>
      <c r="J17" s="113">
        <f t="shared" si="2"/>
        <v>76</v>
      </c>
      <c r="K17" s="74" t="s">
        <v>42</v>
      </c>
      <c r="L17" s="74">
        <v>26</v>
      </c>
      <c r="M17" s="114">
        <f t="shared" si="1"/>
        <v>1976</v>
      </c>
      <c r="N17" s="103"/>
    </row>
    <row r="18" spans="1:14" s="2" customFormat="1" ht="15" customHeight="1">
      <c r="A18" s="52"/>
      <c r="B18" s="64" t="s">
        <v>9</v>
      </c>
      <c r="C18" s="72" t="s">
        <v>58</v>
      </c>
      <c r="D18" s="41">
        <v>200</v>
      </c>
      <c r="E18" s="71"/>
      <c r="F18" s="76" t="s">
        <v>62</v>
      </c>
      <c r="G18" s="74">
        <v>3</v>
      </c>
      <c r="H18" s="75">
        <v>1</v>
      </c>
      <c r="I18" s="112"/>
      <c r="J18" s="113">
        <f>G18</f>
        <v>3</v>
      </c>
      <c r="K18" s="74" t="s">
        <v>63</v>
      </c>
      <c r="L18" s="74">
        <v>1000</v>
      </c>
      <c r="M18" s="114">
        <f t="shared" si="1"/>
        <v>3000</v>
      </c>
      <c r="N18" s="103"/>
    </row>
    <row r="19" spans="1:14" s="2" customFormat="1" ht="15" customHeight="1">
      <c r="A19" s="52"/>
      <c r="B19" s="64" t="s">
        <v>9</v>
      </c>
      <c r="C19" s="72" t="s">
        <v>58</v>
      </c>
      <c r="D19" s="41">
        <v>200</v>
      </c>
      <c r="E19" s="71"/>
      <c r="F19" s="77" t="s">
        <v>64</v>
      </c>
      <c r="G19" s="68">
        <v>2</v>
      </c>
      <c r="H19" s="75">
        <v>0.5</v>
      </c>
      <c r="I19" s="111">
        <v>0.9</v>
      </c>
      <c r="J19" s="116">
        <v>5</v>
      </c>
      <c r="K19" s="81" t="s">
        <v>47</v>
      </c>
      <c r="L19" s="81">
        <v>300</v>
      </c>
      <c r="M19" s="114">
        <f t="shared" si="1"/>
        <v>1500</v>
      </c>
      <c r="N19" s="103"/>
    </row>
    <row r="20" spans="1:14" s="2" customFormat="1" ht="15" customHeight="1">
      <c r="A20" s="52"/>
      <c r="B20" s="64" t="s">
        <v>9</v>
      </c>
      <c r="C20" s="72" t="s">
        <v>58</v>
      </c>
      <c r="D20" s="41">
        <v>200</v>
      </c>
      <c r="E20" s="71"/>
      <c r="F20" s="73" t="s">
        <v>65</v>
      </c>
      <c r="G20" s="78">
        <v>30</v>
      </c>
      <c r="H20" s="79">
        <v>5.5</v>
      </c>
      <c r="I20" s="79">
        <v>0.18</v>
      </c>
      <c r="J20" s="117">
        <f>G20*H20</f>
        <v>165</v>
      </c>
      <c r="K20" s="81" t="s">
        <v>55</v>
      </c>
      <c r="L20" s="78">
        <v>93</v>
      </c>
      <c r="M20" s="114">
        <f t="shared" si="1"/>
        <v>15345</v>
      </c>
      <c r="N20" s="103"/>
    </row>
    <row r="21" spans="1:14" s="4" customFormat="1" ht="15" customHeight="1">
      <c r="A21" s="45"/>
      <c r="B21" s="64" t="s">
        <v>9</v>
      </c>
      <c r="C21" s="46" t="s">
        <v>20</v>
      </c>
      <c r="D21" s="47"/>
      <c r="E21" s="48"/>
      <c r="F21" s="62"/>
      <c r="G21" s="63"/>
      <c r="H21" s="51"/>
      <c r="I21" s="109"/>
      <c r="J21" s="110"/>
      <c r="K21" s="50"/>
      <c r="L21" s="50"/>
      <c r="M21" s="106">
        <f>SUM(M11:M20)</f>
        <v>148924.61000000002</v>
      </c>
      <c r="N21" s="100"/>
    </row>
    <row r="22" spans="1:14" s="2" customFormat="1" ht="15" customHeight="1">
      <c r="A22" s="52">
        <v>4</v>
      </c>
      <c r="B22" s="64" t="s">
        <v>10</v>
      </c>
      <c r="C22" s="80" t="s">
        <v>66</v>
      </c>
      <c r="D22" s="71" t="s">
        <v>67</v>
      </c>
      <c r="E22" s="71" t="s">
        <v>68</v>
      </c>
      <c r="F22" s="54" t="s">
        <v>69</v>
      </c>
      <c r="G22" s="81">
        <v>932</v>
      </c>
      <c r="H22" s="82"/>
      <c r="I22" s="118"/>
      <c r="J22" s="114"/>
      <c r="K22" s="81" t="s">
        <v>63</v>
      </c>
      <c r="L22" s="78">
        <v>16</v>
      </c>
      <c r="M22" s="83">
        <f>G22*L22</f>
        <v>14912</v>
      </c>
      <c r="N22" s="103"/>
    </row>
    <row r="23" spans="1:14" s="2" customFormat="1" ht="15" customHeight="1">
      <c r="A23" s="52"/>
      <c r="B23" s="64" t="s">
        <v>10</v>
      </c>
      <c r="C23" s="80" t="s">
        <v>66</v>
      </c>
      <c r="D23" s="71" t="s">
        <v>70</v>
      </c>
      <c r="E23" s="71"/>
      <c r="F23" s="42" t="s">
        <v>71</v>
      </c>
      <c r="G23" s="55">
        <v>19.3</v>
      </c>
      <c r="H23" s="59">
        <v>0.5</v>
      </c>
      <c r="I23" s="107">
        <v>0.6</v>
      </c>
      <c r="J23" s="102">
        <f aca="true" t="shared" si="3" ref="J23:J27">G23*H23*I23</f>
        <v>5.79</v>
      </c>
      <c r="K23" s="81" t="s">
        <v>42</v>
      </c>
      <c r="L23" s="78">
        <v>380</v>
      </c>
      <c r="M23" s="83">
        <f>L23*J23</f>
        <v>2200.2</v>
      </c>
      <c r="N23" s="103"/>
    </row>
    <row r="24" spans="1:14" s="2" customFormat="1" ht="15" customHeight="1">
      <c r="A24" s="52"/>
      <c r="B24" s="64" t="s">
        <v>10</v>
      </c>
      <c r="C24" s="80" t="s">
        <v>66</v>
      </c>
      <c r="D24" s="71" t="s">
        <v>72</v>
      </c>
      <c r="E24" s="71"/>
      <c r="F24" s="54" t="s">
        <v>73</v>
      </c>
      <c r="G24" s="81">
        <v>12.5</v>
      </c>
      <c r="H24" s="82">
        <v>1</v>
      </c>
      <c r="I24" s="118">
        <v>4.1</v>
      </c>
      <c r="J24" s="114">
        <f t="shared" si="3"/>
        <v>51.24999999999999</v>
      </c>
      <c r="K24" s="81" t="s">
        <v>42</v>
      </c>
      <c r="L24" s="78">
        <v>380</v>
      </c>
      <c r="M24" s="83">
        <f>J24*L24</f>
        <v>19474.999999999996</v>
      </c>
      <c r="N24" s="103"/>
    </row>
    <row r="25" spans="1:14" s="2" customFormat="1" ht="15" customHeight="1">
      <c r="A25" s="52"/>
      <c r="B25" s="64" t="s">
        <v>10</v>
      </c>
      <c r="C25" s="80" t="s">
        <v>66</v>
      </c>
      <c r="D25" s="71" t="s">
        <v>72</v>
      </c>
      <c r="E25" s="71"/>
      <c r="F25" s="54" t="s">
        <v>74</v>
      </c>
      <c r="G25" s="81">
        <v>12.5</v>
      </c>
      <c r="H25" s="82">
        <v>1.5</v>
      </c>
      <c r="I25" s="118">
        <v>1</v>
      </c>
      <c r="J25" s="114">
        <f t="shared" si="3"/>
        <v>18.75</v>
      </c>
      <c r="K25" s="81" t="s">
        <v>42</v>
      </c>
      <c r="L25" s="78">
        <v>26</v>
      </c>
      <c r="M25" s="83">
        <f>J25*L25</f>
        <v>487.5</v>
      </c>
      <c r="N25" s="103"/>
    </row>
    <row r="26" spans="1:14" s="2" customFormat="1" ht="15" customHeight="1">
      <c r="A26" s="52"/>
      <c r="B26" s="64" t="s">
        <v>10</v>
      </c>
      <c r="C26" s="80" t="s">
        <v>66</v>
      </c>
      <c r="D26" s="71" t="s">
        <v>72</v>
      </c>
      <c r="E26" s="71"/>
      <c r="F26" s="54" t="s">
        <v>75</v>
      </c>
      <c r="G26" s="83">
        <v>17.5</v>
      </c>
      <c r="H26" s="69">
        <v>0.3</v>
      </c>
      <c r="I26" s="118">
        <v>0.58</v>
      </c>
      <c r="J26" s="114">
        <f t="shared" si="3"/>
        <v>3.045</v>
      </c>
      <c r="K26" s="81" t="s">
        <v>42</v>
      </c>
      <c r="L26" s="78">
        <v>800</v>
      </c>
      <c r="M26" s="83">
        <f aca="true" t="shared" si="4" ref="M26:M31">J26*L26</f>
        <v>2436</v>
      </c>
      <c r="N26" s="103"/>
    </row>
    <row r="27" spans="1:14" s="2" customFormat="1" ht="15" customHeight="1">
      <c r="A27" s="52"/>
      <c r="B27" s="64" t="s">
        <v>10</v>
      </c>
      <c r="C27" s="80" t="s">
        <v>66</v>
      </c>
      <c r="D27" s="71" t="s">
        <v>72</v>
      </c>
      <c r="E27" s="71"/>
      <c r="F27" s="54" t="s">
        <v>76</v>
      </c>
      <c r="G27" s="83">
        <v>11.5</v>
      </c>
      <c r="H27" s="69">
        <v>5</v>
      </c>
      <c r="I27" s="118">
        <v>0.23</v>
      </c>
      <c r="J27" s="114">
        <f t="shared" si="3"/>
        <v>13.225000000000001</v>
      </c>
      <c r="K27" s="81" t="s">
        <v>42</v>
      </c>
      <c r="L27" s="78">
        <v>1200</v>
      </c>
      <c r="M27" s="83">
        <f t="shared" si="4"/>
        <v>15870.000000000002</v>
      </c>
      <c r="N27" s="103"/>
    </row>
    <row r="28" spans="1:14" s="2" customFormat="1" ht="15" customHeight="1">
      <c r="A28" s="52"/>
      <c r="B28" s="64" t="s">
        <v>10</v>
      </c>
      <c r="C28" s="80" t="s">
        <v>66</v>
      </c>
      <c r="D28" s="71" t="s">
        <v>72</v>
      </c>
      <c r="E28" s="71"/>
      <c r="F28" s="67" t="s">
        <v>77</v>
      </c>
      <c r="G28" s="43">
        <v>12</v>
      </c>
      <c r="H28" s="44">
        <v>4</v>
      </c>
      <c r="I28" s="101"/>
      <c r="J28" s="102">
        <f>G28*H28</f>
        <v>48</v>
      </c>
      <c r="K28" s="81" t="s">
        <v>55</v>
      </c>
      <c r="L28" s="78">
        <v>15</v>
      </c>
      <c r="M28" s="83">
        <f t="shared" si="4"/>
        <v>720</v>
      </c>
      <c r="N28" s="103" t="s">
        <v>78</v>
      </c>
    </row>
    <row r="29" spans="1:14" s="2" customFormat="1" ht="15" customHeight="1">
      <c r="A29" s="52"/>
      <c r="B29" s="64" t="s">
        <v>10</v>
      </c>
      <c r="C29" s="80" t="s">
        <v>66</v>
      </c>
      <c r="D29" s="71" t="s">
        <v>72</v>
      </c>
      <c r="E29" s="71"/>
      <c r="F29" s="54" t="s">
        <v>54</v>
      </c>
      <c r="G29" s="83">
        <v>13.5</v>
      </c>
      <c r="H29" s="69">
        <v>1.7</v>
      </c>
      <c r="I29" s="118"/>
      <c r="J29" s="102">
        <f>G29*H29</f>
        <v>22.95</v>
      </c>
      <c r="K29" s="81" t="s">
        <v>55</v>
      </c>
      <c r="L29" s="78">
        <v>108</v>
      </c>
      <c r="M29" s="83">
        <f t="shared" si="4"/>
        <v>2478.6</v>
      </c>
      <c r="N29" s="103" t="s">
        <v>56</v>
      </c>
    </row>
    <row r="30" spans="1:14" s="2" customFormat="1" ht="15" customHeight="1">
      <c r="A30" s="52"/>
      <c r="B30" s="64" t="s">
        <v>10</v>
      </c>
      <c r="C30" s="80" t="s">
        <v>66</v>
      </c>
      <c r="D30" s="71" t="s">
        <v>72</v>
      </c>
      <c r="E30" s="71"/>
      <c r="F30" s="54" t="s">
        <v>79</v>
      </c>
      <c r="G30" s="83">
        <v>4.5</v>
      </c>
      <c r="H30" s="69">
        <v>0.3</v>
      </c>
      <c r="I30" s="118">
        <v>0.6</v>
      </c>
      <c r="J30" s="102">
        <f>G30*H30</f>
        <v>1.3499999999999999</v>
      </c>
      <c r="K30" s="81" t="s">
        <v>42</v>
      </c>
      <c r="L30" s="78">
        <v>440</v>
      </c>
      <c r="M30" s="83">
        <f t="shared" si="4"/>
        <v>593.9999999999999</v>
      </c>
      <c r="N30" s="103"/>
    </row>
    <row r="31" spans="1:14" s="2" customFormat="1" ht="15" customHeight="1">
      <c r="A31" s="52"/>
      <c r="B31" s="64" t="s">
        <v>10</v>
      </c>
      <c r="C31" s="80" t="s">
        <v>66</v>
      </c>
      <c r="D31" s="71" t="s">
        <v>72</v>
      </c>
      <c r="E31" s="71"/>
      <c r="F31" s="54" t="s">
        <v>80</v>
      </c>
      <c r="G31" s="43"/>
      <c r="H31" s="44"/>
      <c r="I31" s="101"/>
      <c r="J31" s="102">
        <v>1300</v>
      </c>
      <c r="K31" s="119" t="s">
        <v>81</v>
      </c>
      <c r="L31" s="78">
        <v>6</v>
      </c>
      <c r="M31" s="83">
        <v>7800</v>
      </c>
      <c r="N31" s="103"/>
    </row>
    <row r="32" spans="1:14" s="2" customFormat="1" ht="15" customHeight="1">
      <c r="A32" s="52"/>
      <c r="B32" s="64" t="s">
        <v>10</v>
      </c>
      <c r="C32" s="39" t="s">
        <v>82</v>
      </c>
      <c r="D32" s="71" t="s">
        <v>83</v>
      </c>
      <c r="E32" s="71"/>
      <c r="F32" s="42" t="s">
        <v>71</v>
      </c>
      <c r="G32" s="55">
        <v>180</v>
      </c>
      <c r="H32" s="59">
        <v>0.5</v>
      </c>
      <c r="I32" s="107">
        <v>0.6</v>
      </c>
      <c r="J32" s="102">
        <f aca="true" t="shared" si="5" ref="J32:J35">G32*H32*I32</f>
        <v>54</v>
      </c>
      <c r="K32" s="81" t="s">
        <v>42</v>
      </c>
      <c r="L32" s="78">
        <v>380</v>
      </c>
      <c r="M32" s="83">
        <f aca="true" t="shared" si="6" ref="M32:M36">L32*J32</f>
        <v>20520</v>
      </c>
      <c r="N32" s="103"/>
    </row>
    <row r="33" spans="1:14" s="2" customFormat="1" ht="15" customHeight="1">
      <c r="A33" s="52"/>
      <c r="B33" s="64" t="s">
        <v>10</v>
      </c>
      <c r="C33" s="39" t="s">
        <v>82</v>
      </c>
      <c r="D33" s="71" t="s">
        <v>84</v>
      </c>
      <c r="E33" s="71"/>
      <c r="F33" s="42" t="s">
        <v>85</v>
      </c>
      <c r="G33" s="81">
        <v>21</v>
      </c>
      <c r="H33" s="44">
        <f>0.6+I33*0.15</f>
        <v>1.275</v>
      </c>
      <c r="I33" s="118">
        <v>4.5</v>
      </c>
      <c r="J33" s="102">
        <f t="shared" si="5"/>
        <v>120.4875</v>
      </c>
      <c r="K33" s="81" t="s">
        <v>42</v>
      </c>
      <c r="L33" s="78">
        <v>184</v>
      </c>
      <c r="M33" s="83">
        <f t="shared" si="6"/>
        <v>22169.7</v>
      </c>
      <c r="N33" s="103"/>
    </row>
    <row r="34" spans="1:14" s="2" customFormat="1" ht="15" customHeight="1">
      <c r="A34" s="52"/>
      <c r="B34" s="64" t="s">
        <v>10</v>
      </c>
      <c r="C34" s="39" t="s">
        <v>82</v>
      </c>
      <c r="D34" s="71"/>
      <c r="E34" s="71"/>
      <c r="F34" s="54" t="s">
        <v>86</v>
      </c>
      <c r="G34" s="83"/>
      <c r="H34" s="69"/>
      <c r="I34" s="118"/>
      <c r="J34" s="102">
        <v>6</v>
      </c>
      <c r="K34" s="81" t="s">
        <v>47</v>
      </c>
      <c r="L34" s="78">
        <v>240</v>
      </c>
      <c r="M34" s="83">
        <f t="shared" si="6"/>
        <v>1440</v>
      </c>
      <c r="N34" s="103"/>
    </row>
    <row r="35" spans="1:14" s="2" customFormat="1" ht="15" customHeight="1">
      <c r="A35" s="52"/>
      <c r="B35" s="64" t="s">
        <v>10</v>
      </c>
      <c r="C35" s="39" t="s">
        <v>82</v>
      </c>
      <c r="D35" s="71"/>
      <c r="E35" s="71"/>
      <c r="F35" s="42" t="s">
        <v>87</v>
      </c>
      <c r="G35" s="83">
        <v>12.5</v>
      </c>
      <c r="H35" s="44">
        <f>0.6+I35*0.15</f>
        <v>1.275</v>
      </c>
      <c r="I35" s="118">
        <v>4.5</v>
      </c>
      <c r="J35" s="102">
        <f t="shared" si="5"/>
        <v>71.71874999999999</v>
      </c>
      <c r="K35" s="81" t="s">
        <v>42</v>
      </c>
      <c r="L35" s="78">
        <v>184</v>
      </c>
      <c r="M35" s="83">
        <f t="shared" si="6"/>
        <v>13196.249999999998</v>
      </c>
      <c r="N35" s="103"/>
    </row>
    <row r="36" spans="1:14" s="2" customFormat="1" ht="15" customHeight="1">
      <c r="A36" s="52"/>
      <c r="B36" s="64" t="s">
        <v>10</v>
      </c>
      <c r="C36" s="39" t="s">
        <v>82</v>
      </c>
      <c r="D36" s="71"/>
      <c r="E36" s="71"/>
      <c r="F36" s="54" t="s">
        <v>86</v>
      </c>
      <c r="G36" s="83"/>
      <c r="H36" s="69"/>
      <c r="I36" s="118"/>
      <c r="J36" s="102">
        <v>4</v>
      </c>
      <c r="K36" s="81" t="s">
        <v>47</v>
      </c>
      <c r="L36" s="78">
        <v>240</v>
      </c>
      <c r="M36" s="83">
        <f t="shared" si="6"/>
        <v>960</v>
      </c>
      <c r="N36" s="103"/>
    </row>
    <row r="37" spans="1:14" s="2" customFormat="1" ht="15" customHeight="1">
      <c r="A37" s="52"/>
      <c r="B37" s="64" t="s">
        <v>10</v>
      </c>
      <c r="C37" s="53" t="s">
        <v>88</v>
      </c>
      <c r="D37" s="40" t="s">
        <v>48</v>
      </c>
      <c r="E37" s="41"/>
      <c r="F37" s="57" t="s">
        <v>49</v>
      </c>
      <c r="G37" s="58"/>
      <c r="H37" s="59"/>
      <c r="I37" s="107"/>
      <c r="J37" s="102">
        <v>40</v>
      </c>
      <c r="K37" s="81" t="s">
        <v>47</v>
      </c>
      <c r="L37" s="78">
        <v>21</v>
      </c>
      <c r="M37" s="83">
        <f aca="true" t="shared" si="7" ref="M37:M41">J37*L37</f>
        <v>840</v>
      </c>
      <c r="N37" s="103" t="s">
        <v>50</v>
      </c>
    </row>
    <row r="38" spans="1:14" s="2" customFormat="1" ht="15" customHeight="1">
      <c r="A38" s="52"/>
      <c r="B38" s="64" t="s">
        <v>10</v>
      </c>
      <c r="C38" s="53" t="s">
        <v>82</v>
      </c>
      <c r="D38" s="40" t="s">
        <v>48</v>
      </c>
      <c r="E38" s="41"/>
      <c r="F38" s="57" t="s">
        <v>49</v>
      </c>
      <c r="G38" s="58"/>
      <c r="H38" s="59"/>
      <c r="I38" s="107"/>
      <c r="J38" s="102">
        <v>825</v>
      </c>
      <c r="K38" s="81" t="s">
        <v>47</v>
      </c>
      <c r="L38" s="78">
        <v>21</v>
      </c>
      <c r="M38" s="83">
        <f t="shared" si="7"/>
        <v>17325</v>
      </c>
      <c r="N38" s="103" t="s">
        <v>50</v>
      </c>
    </row>
    <row r="39" spans="1:14" s="2" customFormat="1" ht="15" customHeight="1">
      <c r="A39" s="52"/>
      <c r="B39" s="64" t="s">
        <v>10</v>
      </c>
      <c r="C39" s="84" t="s">
        <v>66</v>
      </c>
      <c r="D39" s="40" t="s">
        <v>48</v>
      </c>
      <c r="E39" s="41"/>
      <c r="F39" s="57" t="s">
        <v>49</v>
      </c>
      <c r="G39" s="58"/>
      <c r="H39" s="59"/>
      <c r="I39" s="107"/>
      <c r="J39" s="102">
        <v>1318</v>
      </c>
      <c r="K39" s="81" t="s">
        <v>47</v>
      </c>
      <c r="L39" s="78">
        <v>21</v>
      </c>
      <c r="M39" s="83">
        <f t="shared" si="7"/>
        <v>27678</v>
      </c>
      <c r="N39" s="103" t="s">
        <v>50</v>
      </c>
    </row>
    <row r="40" spans="1:14" s="2" customFormat="1" ht="15" customHeight="1">
      <c r="A40" s="52"/>
      <c r="B40" s="64" t="s">
        <v>10</v>
      </c>
      <c r="C40" s="53" t="s">
        <v>89</v>
      </c>
      <c r="D40" s="40" t="s">
        <v>48</v>
      </c>
      <c r="E40" s="41"/>
      <c r="F40" s="57" t="s">
        <v>49</v>
      </c>
      <c r="G40" s="58"/>
      <c r="H40" s="59"/>
      <c r="I40" s="107"/>
      <c r="J40" s="102">
        <v>944</v>
      </c>
      <c r="K40" s="81" t="s">
        <v>47</v>
      </c>
      <c r="L40" s="78">
        <v>21</v>
      </c>
      <c r="M40" s="83">
        <f t="shared" si="7"/>
        <v>19824</v>
      </c>
      <c r="N40" s="103" t="s">
        <v>50</v>
      </c>
    </row>
    <row r="41" spans="1:14" s="2" customFormat="1" ht="15" customHeight="1">
      <c r="A41" s="52"/>
      <c r="B41" s="64" t="s">
        <v>10</v>
      </c>
      <c r="C41" s="53" t="s">
        <v>90</v>
      </c>
      <c r="D41" s="40" t="s">
        <v>48</v>
      </c>
      <c r="E41" s="71"/>
      <c r="F41" s="57" t="s">
        <v>49</v>
      </c>
      <c r="G41" s="58"/>
      <c r="H41" s="69"/>
      <c r="I41" s="118"/>
      <c r="J41" s="102">
        <v>536</v>
      </c>
      <c r="K41" s="81" t="s">
        <v>47</v>
      </c>
      <c r="L41" s="78">
        <v>21</v>
      </c>
      <c r="M41" s="83">
        <f t="shared" si="7"/>
        <v>11256</v>
      </c>
      <c r="N41" s="103" t="s">
        <v>50</v>
      </c>
    </row>
    <row r="42" spans="1:14" s="4" customFormat="1" ht="15" customHeight="1">
      <c r="A42" s="45"/>
      <c r="B42" s="64" t="s">
        <v>10</v>
      </c>
      <c r="C42" s="46" t="s">
        <v>20</v>
      </c>
      <c r="D42" s="47"/>
      <c r="E42" s="48"/>
      <c r="F42" s="62"/>
      <c r="G42" s="63"/>
      <c r="H42" s="51"/>
      <c r="I42" s="109"/>
      <c r="J42" s="110"/>
      <c r="K42" s="50"/>
      <c r="L42" s="50"/>
      <c r="M42" s="106">
        <f>SUM(M22:M41)</f>
        <v>202182.25</v>
      </c>
      <c r="N42" s="100"/>
    </row>
    <row r="43" spans="1:14" s="2" customFormat="1" ht="15" customHeight="1">
      <c r="A43" s="52">
        <v>5</v>
      </c>
      <c r="B43" s="64" t="s">
        <v>16</v>
      </c>
      <c r="C43" s="80" t="s">
        <v>91</v>
      </c>
      <c r="D43" s="71" t="s">
        <v>92</v>
      </c>
      <c r="E43" s="71"/>
      <c r="F43" s="42" t="s">
        <v>85</v>
      </c>
      <c r="G43" s="81">
        <v>13</v>
      </c>
      <c r="H43" s="44">
        <f>0.6+I43*0.15</f>
        <v>1.6800000000000002</v>
      </c>
      <c r="I43" s="118">
        <v>7.2</v>
      </c>
      <c r="J43" s="102">
        <f>G43*H43*I43</f>
        <v>157.24800000000002</v>
      </c>
      <c r="K43" s="81" t="s">
        <v>42</v>
      </c>
      <c r="L43" s="78">
        <v>184</v>
      </c>
      <c r="M43" s="83">
        <f aca="true" t="shared" si="8" ref="M42:M49">L43*J43</f>
        <v>28933.632000000005</v>
      </c>
      <c r="N43" s="103"/>
    </row>
    <row r="44" spans="1:14" s="2" customFormat="1" ht="15" customHeight="1">
      <c r="A44" s="52"/>
      <c r="B44" s="64" t="s">
        <v>16</v>
      </c>
      <c r="C44" s="80" t="s">
        <v>93</v>
      </c>
      <c r="D44" s="71" t="s">
        <v>92</v>
      </c>
      <c r="E44" s="71"/>
      <c r="F44" s="54" t="s">
        <v>94</v>
      </c>
      <c r="G44" s="85"/>
      <c r="H44" s="69"/>
      <c r="I44" s="118"/>
      <c r="J44" s="102">
        <v>24</v>
      </c>
      <c r="K44" s="81" t="s">
        <v>63</v>
      </c>
      <c r="L44" s="78">
        <v>50</v>
      </c>
      <c r="M44" s="83">
        <f t="shared" si="8"/>
        <v>1200</v>
      </c>
      <c r="N44" s="103"/>
    </row>
    <row r="45" spans="1:14" s="2" customFormat="1" ht="15" customHeight="1">
      <c r="A45" s="52"/>
      <c r="B45" s="64" t="s">
        <v>16</v>
      </c>
      <c r="C45" s="80" t="s">
        <v>95</v>
      </c>
      <c r="D45" s="71" t="s">
        <v>96</v>
      </c>
      <c r="E45" s="71"/>
      <c r="F45" s="42" t="s">
        <v>87</v>
      </c>
      <c r="G45" s="85">
        <v>25.5</v>
      </c>
      <c r="H45" s="44">
        <f>0.6+I45*0.15</f>
        <v>1.17</v>
      </c>
      <c r="I45" s="118">
        <v>3.8</v>
      </c>
      <c r="J45" s="102">
        <f>G45*H45*I45</f>
        <v>113.37299999999999</v>
      </c>
      <c r="K45" s="81" t="s">
        <v>42</v>
      </c>
      <c r="L45" s="78">
        <v>184</v>
      </c>
      <c r="M45" s="83">
        <f t="shared" si="8"/>
        <v>20860.631999999998</v>
      </c>
      <c r="N45" s="103"/>
    </row>
    <row r="46" spans="1:14" s="2" customFormat="1" ht="15" customHeight="1">
      <c r="A46" s="52"/>
      <c r="B46" s="64" t="s">
        <v>16</v>
      </c>
      <c r="C46" s="80" t="s">
        <v>95</v>
      </c>
      <c r="D46" s="71" t="s">
        <v>96</v>
      </c>
      <c r="E46" s="71"/>
      <c r="F46" s="54" t="s">
        <v>86</v>
      </c>
      <c r="G46" s="85">
        <v>1.5</v>
      </c>
      <c r="H46" s="69">
        <v>0.45</v>
      </c>
      <c r="I46" s="118">
        <v>0.55</v>
      </c>
      <c r="J46" s="102">
        <v>10</v>
      </c>
      <c r="K46" s="81" t="s">
        <v>47</v>
      </c>
      <c r="L46" s="78">
        <v>240</v>
      </c>
      <c r="M46" s="83">
        <f t="shared" si="8"/>
        <v>2400</v>
      </c>
      <c r="N46" s="103"/>
    </row>
    <row r="47" spans="1:14" s="2" customFormat="1" ht="15" customHeight="1">
      <c r="A47" s="52"/>
      <c r="B47" s="64" t="s">
        <v>16</v>
      </c>
      <c r="C47" s="80" t="s">
        <v>95</v>
      </c>
      <c r="D47" s="71" t="s">
        <v>96</v>
      </c>
      <c r="E47" s="71"/>
      <c r="F47" s="54" t="s">
        <v>97</v>
      </c>
      <c r="G47" s="85">
        <v>2</v>
      </c>
      <c r="H47" s="69"/>
      <c r="I47" s="118">
        <v>0.3</v>
      </c>
      <c r="J47" s="102">
        <f>G47</f>
        <v>2</v>
      </c>
      <c r="K47" s="81" t="s">
        <v>63</v>
      </c>
      <c r="L47" s="78">
        <v>300</v>
      </c>
      <c r="M47" s="83">
        <f t="shared" si="8"/>
        <v>600</v>
      </c>
      <c r="N47" s="103"/>
    </row>
    <row r="48" spans="1:14" s="2" customFormat="1" ht="15" customHeight="1">
      <c r="A48" s="52"/>
      <c r="B48" s="64" t="s">
        <v>16</v>
      </c>
      <c r="C48" s="80" t="s">
        <v>95</v>
      </c>
      <c r="D48" s="71" t="s">
        <v>96</v>
      </c>
      <c r="E48" s="71"/>
      <c r="F48" s="54" t="s">
        <v>98</v>
      </c>
      <c r="G48" s="85">
        <v>34</v>
      </c>
      <c r="H48" s="69">
        <v>0.4</v>
      </c>
      <c r="I48" s="118"/>
      <c r="J48" s="102"/>
      <c r="K48" s="81" t="s">
        <v>63</v>
      </c>
      <c r="L48" s="78">
        <v>16</v>
      </c>
      <c r="M48" s="83">
        <v>544</v>
      </c>
      <c r="N48" s="103"/>
    </row>
    <row r="49" spans="1:14" s="2" customFormat="1" ht="15" customHeight="1">
      <c r="A49" s="52"/>
      <c r="B49" s="64" t="s">
        <v>16</v>
      </c>
      <c r="C49" s="80" t="s">
        <v>95</v>
      </c>
      <c r="D49" s="71" t="s">
        <v>96</v>
      </c>
      <c r="E49" s="71"/>
      <c r="F49" s="54" t="s">
        <v>99</v>
      </c>
      <c r="G49" s="85">
        <v>11</v>
      </c>
      <c r="H49" s="69">
        <v>0.4</v>
      </c>
      <c r="I49" s="118">
        <v>0.5</v>
      </c>
      <c r="J49" s="102">
        <f>G49*H49*I49</f>
        <v>2.2</v>
      </c>
      <c r="K49" s="81" t="s">
        <v>42</v>
      </c>
      <c r="L49" s="78">
        <v>230</v>
      </c>
      <c r="M49" s="83">
        <f t="shared" si="8"/>
        <v>506.00000000000006</v>
      </c>
      <c r="N49" s="103"/>
    </row>
    <row r="50" spans="1:14" s="2" customFormat="1" ht="15" customHeight="1">
      <c r="A50" s="52"/>
      <c r="B50" s="64" t="s">
        <v>16</v>
      </c>
      <c r="C50" s="86" t="s">
        <v>100</v>
      </c>
      <c r="D50" s="71" t="s">
        <v>101</v>
      </c>
      <c r="E50" s="71"/>
      <c r="F50" s="54" t="s">
        <v>102</v>
      </c>
      <c r="G50" s="85">
        <v>9</v>
      </c>
      <c r="H50" s="82">
        <f>I50*0.15+0.6</f>
        <v>1.02</v>
      </c>
      <c r="I50" s="118">
        <v>2.8</v>
      </c>
      <c r="J50" s="114">
        <f>G50*H50*I50</f>
        <v>25.703999999999997</v>
      </c>
      <c r="K50" s="81" t="s">
        <v>42</v>
      </c>
      <c r="L50" s="78">
        <v>110</v>
      </c>
      <c r="M50" s="83">
        <f>J50*L50</f>
        <v>2827.4399999999996</v>
      </c>
      <c r="N50" s="103" t="s">
        <v>60</v>
      </c>
    </row>
    <row r="51" spans="1:14" s="4" customFormat="1" ht="15" customHeight="1">
      <c r="A51" s="45"/>
      <c r="B51" s="64" t="s">
        <v>16</v>
      </c>
      <c r="C51" s="87" t="s">
        <v>20</v>
      </c>
      <c r="D51" s="47"/>
      <c r="E51" s="48"/>
      <c r="F51" s="62"/>
      <c r="G51" s="63"/>
      <c r="H51" s="51"/>
      <c r="I51" s="109"/>
      <c r="J51" s="110"/>
      <c r="K51" s="50"/>
      <c r="L51" s="50"/>
      <c r="M51" s="106">
        <f>SUM(M43:M50)</f>
        <v>57871.704000000005</v>
      </c>
      <c r="N51" s="100"/>
    </row>
    <row r="52" spans="1:14" s="2" customFormat="1" ht="15" customHeight="1">
      <c r="A52" s="52">
        <v>6</v>
      </c>
      <c r="B52" s="88" t="s">
        <v>103</v>
      </c>
      <c r="C52" s="86" t="s">
        <v>104</v>
      </c>
      <c r="D52" s="89" t="s">
        <v>105</v>
      </c>
      <c r="E52" s="71"/>
      <c r="F52" s="67" t="s">
        <v>57</v>
      </c>
      <c r="G52" s="85">
        <v>14</v>
      </c>
      <c r="H52" s="69">
        <v>4</v>
      </c>
      <c r="I52" s="118"/>
      <c r="J52" s="102">
        <f aca="true" t="shared" si="9" ref="J52:J57">G52*H52</f>
        <v>56</v>
      </c>
      <c r="K52" s="81" t="s">
        <v>55</v>
      </c>
      <c r="L52" s="78">
        <v>108</v>
      </c>
      <c r="M52" s="83">
        <f>J52*L52</f>
        <v>6048</v>
      </c>
      <c r="N52" s="103" t="s">
        <v>56</v>
      </c>
    </row>
    <row r="53" spans="1:14" s="2" customFormat="1" ht="15" customHeight="1">
      <c r="A53" s="52"/>
      <c r="B53" s="88" t="s">
        <v>103</v>
      </c>
      <c r="C53" s="86" t="s">
        <v>104</v>
      </c>
      <c r="D53" s="89" t="s">
        <v>84</v>
      </c>
      <c r="E53" s="71"/>
      <c r="F53" s="67" t="s">
        <v>57</v>
      </c>
      <c r="G53" s="85">
        <v>30</v>
      </c>
      <c r="H53" s="69">
        <v>3.7</v>
      </c>
      <c r="I53" s="118"/>
      <c r="J53" s="102">
        <f t="shared" si="9"/>
        <v>111</v>
      </c>
      <c r="K53" s="81" t="s">
        <v>55</v>
      </c>
      <c r="L53" s="78">
        <v>108</v>
      </c>
      <c r="M53" s="83">
        <f aca="true" t="shared" si="10" ref="M53:M58">J53*L53</f>
        <v>11988</v>
      </c>
      <c r="N53" s="103" t="s">
        <v>56</v>
      </c>
    </row>
    <row r="54" spans="1:14" s="2" customFormat="1" ht="15" customHeight="1">
      <c r="A54" s="52"/>
      <c r="B54" s="88" t="s">
        <v>103</v>
      </c>
      <c r="C54" s="39" t="s">
        <v>106</v>
      </c>
      <c r="D54" s="89" t="s">
        <v>107</v>
      </c>
      <c r="E54" s="71"/>
      <c r="F54" s="67" t="s">
        <v>57</v>
      </c>
      <c r="G54" s="85">
        <v>19</v>
      </c>
      <c r="H54" s="69">
        <v>7</v>
      </c>
      <c r="I54" s="118"/>
      <c r="J54" s="102">
        <f t="shared" si="9"/>
        <v>133</v>
      </c>
      <c r="K54" s="81" t="s">
        <v>55</v>
      </c>
      <c r="L54" s="78">
        <v>108</v>
      </c>
      <c r="M54" s="83">
        <f t="shared" si="10"/>
        <v>14364</v>
      </c>
      <c r="N54" s="103"/>
    </row>
    <row r="55" spans="1:14" s="2" customFormat="1" ht="15" customHeight="1">
      <c r="A55" s="52"/>
      <c r="B55" s="88" t="s">
        <v>103</v>
      </c>
      <c r="C55" s="39" t="s">
        <v>106</v>
      </c>
      <c r="D55" s="89"/>
      <c r="E55" s="71"/>
      <c r="F55" s="67" t="s">
        <v>57</v>
      </c>
      <c r="G55" s="85">
        <v>10.3</v>
      </c>
      <c r="H55" s="69">
        <v>10.5</v>
      </c>
      <c r="I55" s="118"/>
      <c r="J55" s="102">
        <f t="shared" si="9"/>
        <v>108.15</v>
      </c>
      <c r="K55" s="81" t="s">
        <v>55</v>
      </c>
      <c r="L55" s="78">
        <v>108</v>
      </c>
      <c r="M55" s="83">
        <f t="shared" si="10"/>
        <v>11680.2</v>
      </c>
      <c r="N55" s="103"/>
    </row>
    <row r="56" spans="1:14" s="2" customFormat="1" ht="15" customHeight="1">
      <c r="A56" s="52"/>
      <c r="B56" s="88" t="s">
        <v>103</v>
      </c>
      <c r="C56" s="39" t="s">
        <v>106</v>
      </c>
      <c r="D56" s="89"/>
      <c r="E56" s="71"/>
      <c r="F56" s="67" t="s">
        <v>57</v>
      </c>
      <c r="G56" s="85">
        <v>13.8</v>
      </c>
      <c r="H56" s="69">
        <v>5.9</v>
      </c>
      <c r="I56" s="118"/>
      <c r="J56" s="102">
        <f t="shared" si="9"/>
        <v>81.42000000000002</v>
      </c>
      <c r="K56" s="81" t="s">
        <v>55</v>
      </c>
      <c r="L56" s="78">
        <v>108</v>
      </c>
      <c r="M56" s="83">
        <f t="shared" si="10"/>
        <v>8793.360000000002</v>
      </c>
      <c r="N56" s="103"/>
    </row>
    <row r="57" spans="1:14" s="2" customFormat="1" ht="15" customHeight="1">
      <c r="A57" s="52"/>
      <c r="B57" s="88" t="s">
        <v>103</v>
      </c>
      <c r="C57" s="39" t="s">
        <v>106</v>
      </c>
      <c r="D57" s="89"/>
      <c r="E57" s="71"/>
      <c r="F57" s="67" t="s">
        <v>57</v>
      </c>
      <c r="G57" s="85">
        <v>51.5</v>
      </c>
      <c r="H57" s="69">
        <v>4</v>
      </c>
      <c r="I57" s="118"/>
      <c r="J57" s="102">
        <f t="shared" si="9"/>
        <v>206</v>
      </c>
      <c r="K57" s="81" t="s">
        <v>55</v>
      </c>
      <c r="L57" s="78">
        <v>108</v>
      </c>
      <c r="M57" s="83">
        <f t="shared" si="10"/>
        <v>22248</v>
      </c>
      <c r="N57" s="103"/>
    </row>
    <row r="58" spans="1:14" s="2" customFormat="1" ht="15" customHeight="1">
      <c r="A58" s="52"/>
      <c r="B58" s="88" t="s">
        <v>103</v>
      </c>
      <c r="C58" s="90" t="s">
        <v>106</v>
      </c>
      <c r="D58" s="89"/>
      <c r="E58" s="71"/>
      <c r="F58" s="54" t="s">
        <v>102</v>
      </c>
      <c r="G58" s="81">
        <v>27</v>
      </c>
      <c r="H58" s="82">
        <f>I58*0.15+0.6</f>
        <v>1.005</v>
      </c>
      <c r="I58" s="118">
        <v>2.7</v>
      </c>
      <c r="J58" s="114">
        <f>G58*H58*I58</f>
        <v>73.2645</v>
      </c>
      <c r="K58" s="81" t="s">
        <v>42</v>
      </c>
      <c r="L58" s="78">
        <v>110</v>
      </c>
      <c r="M58" s="83">
        <f t="shared" si="10"/>
        <v>8059.094999999999</v>
      </c>
      <c r="N58" s="103" t="s">
        <v>60</v>
      </c>
    </row>
    <row r="59" spans="1:14" s="2" customFormat="1" ht="15" customHeight="1">
      <c r="A59" s="52"/>
      <c r="B59" s="88" t="s">
        <v>103</v>
      </c>
      <c r="C59" s="39" t="s">
        <v>104</v>
      </c>
      <c r="D59" s="89" t="s">
        <v>108</v>
      </c>
      <c r="E59" s="71"/>
      <c r="F59" s="54" t="s">
        <v>94</v>
      </c>
      <c r="G59" s="85"/>
      <c r="H59" s="69"/>
      <c r="I59" s="118"/>
      <c r="J59" s="102">
        <v>16</v>
      </c>
      <c r="K59" s="81" t="s">
        <v>63</v>
      </c>
      <c r="L59" s="78">
        <v>50</v>
      </c>
      <c r="M59" s="83">
        <f aca="true" t="shared" si="11" ref="M59:M63">L59*J59</f>
        <v>800</v>
      </c>
      <c r="N59" s="103"/>
    </row>
    <row r="60" spans="1:14" s="2" customFormat="1" ht="15" customHeight="1">
      <c r="A60" s="52"/>
      <c r="B60" s="88" t="s">
        <v>103</v>
      </c>
      <c r="C60" s="39" t="s">
        <v>104</v>
      </c>
      <c r="D60" s="89" t="s">
        <v>109</v>
      </c>
      <c r="E60" s="71"/>
      <c r="F60" s="54" t="s">
        <v>94</v>
      </c>
      <c r="G60" s="85"/>
      <c r="H60" s="69"/>
      <c r="I60" s="118"/>
      <c r="J60" s="102">
        <v>44</v>
      </c>
      <c r="K60" s="81" t="s">
        <v>63</v>
      </c>
      <c r="L60" s="78">
        <v>50</v>
      </c>
      <c r="M60" s="83">
        <f t="shared" si="11"/>
        <v>2200</v>
      </c>
      <c r="N60" s="103"/>
    </row>
    <row r="61" spans="1:14" s="2" customFormat="1" ht="15" customHeight="1">
      <c r="A61" s="52"/>
      <c r="B61" s="88" t="s">
        <v>103</v>
      </c>
      <c r="C61" s="39" t="s">
        <v>104</v>
      </c>
      <c r="D61" s="89" t="s">
        <v>45</v>
      </c>
      <c r="E61" s="71"/>
      <c r="F61" s="54" t="s">
        <v>94</v>
      </c>
      <c r="G61" s="85"/>
      <c r="H61" s="69"/>
      <c r="I61" s="118"/>
      <c r="J61" s="102">
        <v>32</v>
      </c>
      <c r="K61" s="81" t="s">
        <v>63</v>
      </c>
      <c r="L61" s="78">
        <v>50</v>
      </c>
      <c r="M61" s="83">
        <f t="shared" si="11"/>
        <v>1600</v>
      </c>
      <c r="N61" s="103"/>
    </row>
    <row r="62" spans="1:14" s="2" customFormat="1" ht="15" customHeight="1">
      <c r="A62" s="52"/>
      <c r="B62" s="88" t="s">
        <v>103</v>
      </c>
      <c r="C62" s="39" t="s">
        <v>104</v>
      </c>
      <c r="D62" s="89" t="s">
        <v>110</v>
      </c>
      <c r="E62" s="71"/>
      <c r="F62" s="54" t="s">
        <v>94</v>
      </c>
      <c r="G62" s="85"/>
      <c r="H62" s="69"/>
      <c r="I62" s="118"/>
      <c r="J62" s="102">
        <v>8</v>
      </c>
      <c r="K62" s="81" t="s">
        <v>63</v>
      </c>
      <c r="L62" s="78">
        <v>50</v>
      </c>
      <c r="M62" s="83">
        <f t="shared" si="11"/>
        <v>400</v>
      </c>
      <c r="N62" s="103"/>
    </row>
    <row r="63" spans="1:14" s="2" customFormat="1" ht="15" customHeight="1">
      <c r="A63" s="52"/>
      <c r="B63" s="88" t="s">
        <v>103</v>
      </c>
      <c r="C63" s="39" t="s">
        <v>104</v>
      </c>
      <c r="D63" s="89" t="s">
        <v>111</v>
      </c>
      <c r="E63" s="71"/>
      <c r="F63" s="54" t="s">
        <v>94</v>
      </c>
      <c r="G63" s="85"/>
      <c r="H63" s="69"/>
      <c r="I63" s="118"/>
      <c r="J63" s="102">
        <v>8</v>
      </c>
      <c r="K63" s="81" t="s">
        <v>63</v>
      </c>
      <c r="L63" s="78">
        <v>50</v>
      </c>
      <c r="M63" s="83">
        <f t="shared" si="11"/>
        <v>400</v>
      </c>
      <c r="N63" s="103"/>
    </row>
    <row r="64" spans="1:14" s="2" customFormat="1" ht="15" customHeight="1">
      <c r="A64" s="52"/>
      <c r="B64" s="88" t="s">
        <v>103</v>
      </c>
      <c r="C64" s="39" t="s">
        <v>104</v>
      </c>
      <c r="D64" s="89" t="s">
        <v>112</v>
      </c>
      <c r="E64" s="71"/>
      <c r="F64" s="54" t="s">
        <v>102</v>
      </c>
      <c r="G64" s="81">
        <v>5.6</v>
      </c>
      <c r="H64" s="82">
        <f aca="true" t="shared" si="12" ref="H64:H68">I64*0.15+0.6</f>
        <v>0.69</v>
      </c>
      <c r="I64" s="118">
        <v>0.6</v>
      </c>
      <c r="J64" s="114">
        <f aca="true" t="shared" si="13" ref="J64:J68">G64*H64*I64</f>
        <v>2.3183999999999996</v>
      </c>
      <c r="K64" s="81" t="s">
        <v>42</v>
      </c>
      <c r="L64" s="78">
        <v>110</v>
      </c>
      <c r="M64" s="83">
        <f aca="true" t="shared" si="14" ref="M64:M68">J64*L64</f>
        <v>255.02399999999994</v>
      </c>
      <c r="N64" s="103" t="s">
        <v>60</v>
      </c>
    </row>
    <row r="65" spans="1:14" s="2" customFormat="1" ht="15" customHeight="1">
      <c r="A65" s="52"/>
      <c r="B65" s="88" t="s">
        <v>103</v>
      </c>
      <c r="C65" s="39" t="s">
        <v>104</v>
      </c>
      <c r="D65" s="89"/>
      <c r="E65" s="71"/>
      <c r="F65" s="54" t="s">
        <v>102</v>
      </c>
      <c r="G65" s="81">
        <v>1.1</v>
      </c>
      <c r="H65" s="82">
        <f t="shared" si="12"/>
        <v>0.855</v>
      </c>
      <c r="I65" s="118">
        <v>1.7</v>
      </c>
      <c r="J65" s="114">
        <f t="shared" si="13"/>
        <v>1.5988499999999999</v>
      </c>
      <c r="K65" s="81" t="s">
        <v>42</v>
      </c>
      <c r="L65" s="78">
        <v>110</v>
      </c>
      <c r="M65" s="83">
        <f t="shared" si="14"/>
        <v>175.87349999999998</v>
      </c>
      <c r="N65" s="103" t="s">
        <v>60</v>
      </c>
    </row>
    <row r="66" spans="1:14" s="2" customFormat="1" ht="15" customHeight="1">
      <c r="A66" s="52"/>
      <c r="B66" s="88" t="s">
        <v>103</v>
      </c>
      <c r="C66" s="39" t="s">
        <v>104</v>
      </c>
      <c r="D66" s="89"/>
      <c r="E66" s="71"/>
      <c r="F66" s="54" t="s">
        <v>102</v>
      </c>
      <c r="G66" s="81">
        <v>5.3</v>
      </c>
      <c r="H66" s="82">
        <f t="shared" si="12"/>
        <v>1.0499999999999998</v>
      </c>
      <c r="I66" s="118">
        <v>3</v>
      </c>
      <c r="J66" s="114">
        <f t="shared" si="13"/>
        <v>16.694999999999997</v>
      </c>
      <c r="K66" s="81" t="s">
        <v>42</v>
      </c>
      <c r="L66" s="78">
        <v>110</v>
      </c>
      <c r="M66" s="83">
        <f t="shared" si="14"/>
        <v>1836.4499999999996</v>
      </c>
      <c r="N66" s="103" t="s">
        <v>60</v>
      </c>
    </row>
    <row r="67" spans="1:14" s="2" customFormat="1" ht="15" customHeight="1">
      <c r="A67" s="52"/>
      <c r="B67" s="88" t="s">
        <v>103</v>
      </c>
      <c r="C67" s="39" t="s">
        <v>104</v>
      </c>
      <c r="D67" s="89"/>
      <c r="E67" s="71"/>
      <c r="F67" s="54" t="s">
        <v>102</v>
      </c>
      <c r="G67" s="81">
        <v>9.5</v>
      </c>
      <c r="H67" s="82">
        <f t="shared" si="12"/>
        <v>0.75</v>
      </c>
      <c r="I67" s="118">
        <v>1</v>
      </c>
      <c r="J67" s="114">
        <f t="shared" si="13"/>
        <v>7.125</v>
      </c>
      <c r="K67" s="81" t="s">
        <v>42</v>
      </c>
      <c r="L67" s="78">
        <v>110</v>
      </c>
      <c r="M67" s="83">
        <f t="shared" si="14"/>
        <v>783.75</v>
      </c>
      <c r="N67" s="103" t="s">
        <v>60</v>
      </c>
    </row>
    <row r="68" spans="1:14" s="2" customFormat="1" ht="15" customHeight="1">
      <c r="A68" s="52"/>
      <c r="B68" s="88" t="s">
        <v>103</v>
      </c>
      <c r="C68" s="39" t="s">
        <v>104</v>
      </c>
      <c r="D68" s="89" t="s">
        <v>111</v>
      </c>
      <c r="E68" s="71"/>
      <c r="F68" s="54" t="s">
        <v>102</v>
      </c>
      <c r="G68" s="81">
        <v>7</v>
      </c>
      <c r="H68" s="82">
        <f t="shared" si="12"/>
        <v>1.335</v>
      </c>
      <c r="I68" s="118">
        <v>4.9</v>
      </c>
      <c r="J68" s="114">
        <f t="shared" si="13"/>
        <v>45.790499999999994</v>
      </c>
      <c r="K68" s="81" t="s">
        <v>42</v>
      </c>
      <c r="L68" s="78">
        <v>110</v>
      </c>
      <c r="M68" s="83">
        <f t="shared" si="14"/>
        <v>5036.954999999999</v>
      </c>
      <c r="N68" s="103" t="s">
        <v>60</v>
      </c>
    </row>
    <row r="69" spans="1:14" s="4" customFormat="1" ht="15" customHeight="1">
      <c r="A69" s="45"/>
      <c r="B69" s="64" t="s">
        <v>103</v>
      </c>
      <c r="C69" s="120" t="s">
        <v>20</v>
      </c>
      <c r="D69" s="47"/>
      <c r="E69" s="48"/>
      <c r="F69" s="62"/>
      <c r="G69" s="63"/>
      <c r="H69" s="51"/>
      <c r="I69" s="109"/>
      <c r="J69" s="110"/>
      <c r="K69" s="50"/>
      <c r="L69" s="50"/>
      <c r="M69" s="106">
        <f>SUM(M52:M68)</f>
        <v>96668.7075</v>
      </c>
      <c r="N69" s="100"/>
    </row>
    <row r="70" spans="1:14" s="2" customFormat="1" ht="15" customHeight="1">
      <c r="A70" s="52">
        <v>7</v>
      </c>
      <c r="B70" s="23" t="s">
        <v>11</v>
      </c>
      <c r="C70" s="86" t="s">
        <v>113</v>
      </c>
      <c r="D70" s="71" t="s">
        <v>40</v>
      </c>
      <c r="E70" s="71"/>
      <c r="F70" s="54" t="s">
        <v>114</v>
      </c>
      <c r="G70" s="85"/>
      <c r="H70" s="69"/>
      <c r="I70" s="118"/>
      <c r="J70" s="102">
        <v>2</v>
      </c>
      <c r="K70" s="81" t="s">
        <v>115</v>
      </c>
      <c r="L70" s="78">
        <v>1200</v>
      </c>
      <c r="M70" s="83">
        <v>1200</v>
      </c>
      <c r="N70" s="103"/>
    </row>
    <row r="71" spans="1:14" s="4" customFormat="1" ht="15" customHeight="1">
      <c r="A71" s="45"/>
      <c r="B71" s="23" t="s">
        <v>11</v>
      </c>
      <c r="C71" s="46" t="s">
        <v>20</v>
      </c>
      <c r="D71" s="47"/>
      <c r="E71" s="48"/>
      <c r="F71" s="62"/>
      <c r="G71" s="63"/>
      <c r="H71" s="51"/>
      <c r="I71" s="109"/>
      <c r="J71" s="110"/>
      <c r="K71" s="50"/>
      <c r="L71" s="50"/>
      <c r="M71" s="106">
        <f>SUM(M70:M70)</f>
        <v>1200</v>
      </c>
      <c r="N71" s="100"/>
    </row>
    <row r="72" spans="1:14" s="2" customFormat="1" ht="15" customHeight="1">
      <c r="A72" s="52">
        <v>8</v>
      </c>
      <c r="B72" s="64" t="s">
        <v>13</v>
      </c>
      <c r="C72" s="39" t="s">
        <v>116</v>
      </c>
      <c r="D72" s="71" t="s">
        <v>117</v>
      </c>
      <c r="E72" s="71"/>
      <c r="F72" s="67" t="s">
        <v>57</v>
      </c>
      <c r="G72" s="85">
        <v>10</v>
      </c>
      <c r="H72" s="69">
        <v>3.5</v>
      </c>
      <c r="I72" s="118"/>
      <c r="J72" s="102">
        <f aca="true" t="shared" si="15" ref="J72:J78">G72*H72</f>
        <v>35</v>
      </c>
      <c r="K72" s="81" t="s">
        <v>55</v>
      </c>
      <c r="L72" s="78">
        <v>108</v>
      </c>
      <c r="M72" s="83">
        <f aca="true" t="shared" si="16" ref="M72:M78">J72*L72</f>
        <v>3780</v>
      </c>
      <c r="N72" s="103" t="s">
        <v>56</v>
      </c>
    </row>
    <row r="73" spans="1:14" s="2" customFormat="1" ht="15" customHeight="1">
      <c r="A73" s="52"/>
      <c r="B73" s="64" t="s">
        <v>13</v>
      </c>
      <c r="C73" s="39" t="s">
        <v>116</v>
      </c>
      <c r="D73" s="71" t="s">
        <v>117</v>
      </c>
      <c r="E73" s="71"/>
      <c r="F73" s="67" t="s">
        <v>57</v>
      </c>
      <c r="G73" s="85">
        <v>10</v>
      </c>
      <c r="H73" s="69">
        <v>4</v>
      </c>
      <c r="I73" s="118"/>
      <c r="J73" s="102">
        <f t="shared" si="15"/>
        <v>40</v>
      </c>
      <c r="K73" s="81" t="s">
        <v>55</v>
      </c>
      <c r="L73" s="78">
        <v>108</v>
      </c>
      <c r="M73" s="83">
        <f t="shared" si="16"/>
        <v>4320</v>
      </c>
      <c r="N73" s="103" t="s">
        <v>56</v>
      </c>
    </row>
    <row r="74" spans="1:14" s="2" customFormat="1" ht="15" customHeight="1">
      <c r="A74" s="52"/>
      <c r="B74" s="64" t="s">
        <v>13</v>
      </c>
      <c r="C74" s="39" t="s">
        <v>116</v>
      </c>
      <c r="D74" s="71" t="s">
        <v>117</v>
      </c>
      <c r="E74" s="71"/>
      <c r="F74" s="67" t="s">
        <v>57</v>
      </c>
      <c r="G74" s="85">
        <v>10</v>
      </c>
      <c r="H74" s="69">
        <v>2.8</v>
      </c>
      <c r="I74" s="118"/>
      <c r="J74" s="102">
        <f t="shared" si="15"/>
        <v>28</v>
      </c>
      <c r="K74" s="81" t="s">
        <v>55</v>
      </c>
      <c r="L74" s="78">
        <v>108</v>
      </c>
      <c r="M74" s="83">
        <f t="shared" si="16"/>
        <v>3024</v>
      </c>
      <c r="N74" s="103" t="s">
        <v>56</v>
      </c>
    </row>
    <row r="75" spans="1:14" s="2" customFormat="1" ht="15" customHeight="1">
      <c r="A75" s="52"/>
      <c r="B75" s="64" t="s">
        <v>13</v>
      </c>
      <c r="C75" s="39" t="s">
        <v>116</v>
      </c>
      <c r="D75" s="71" t="s">
        <v>117</v>
      </c>
      <c r="E75" s="71"/>
      <c r="F75" s="67" t="s">
        <v>57</v>
      </c>
      <c r="G75" s="85">
        <v>10</v>
      </c>
      <c r="H75" s="69">
        <v>2.3</v>
      </c>
      <c r="I75" s="118"/>
      <c r="J75" s="102">
        <f t="shared" si="15"/>
        <v>23</v>
      </c>
      <c r="K75" s="81" t="s">
        <v>55</v>
      </c>
      <c r="L75" s="78">
        <v>108</v>
      </c>
      <c r="M75" s="83">
        <f t="shared" si="16"/>
        <v>2484</v>
      </c>
      <c r="N75" s="103" t="s">
        <v>56</v>
      </c>
    </row>
    <row r="76" spans="1:14" s="2" customFormat="1" ht="15" customHeight="1">
      <c r="A76" s="52"/>
      <c r="B76" s="64" t="s">
        <v>13</v>
      </c>
      <c r="C76" s="39" t="s">
        <v>116</v>
      </c>
      <c r="D76" s="71" t="s">
        <v>117</v>
      </c>
      <c r="E76" s="71"/>
      <c r="F76" s="54" t="s">
        <v>86</v>
      </c>
      <c r="G76" s="85">
        <v>2.4</v>
      </c>
      <c r="H76" s="69">
        <v>0.5</v>
      </c>
      <c r="I76" s="118">
        <v>0.9</v>
      </c>
      <c r="J76" s="102">
        <f>G76*H76*I76</f>
        <v>1.08</v>
      </c>
      <c r="K76" s="81" t="s">
        <v>42</v>
      </c>
      <c r="L76" s="78">
        <v>380</v>
      </c>
      <c r="M76" s="83">
        <f>L76*J76</f>
        <v>410.40000000000003</v>
      </c>
      <c r="N76" s="103"/>
    </row>
    <row r="77" spans="1:14" s="4" customFormat="1" ht="15" customHeight="1">
      <c r="A77" s="45"/>
      <c r="B77" s="64" t="s">
        <v>13</v>
      </c>
      <c r="C77" s="46" t="s">
        <v>20</v>
      </c>
      <c r="D77" s="47"/>
      <c r="E77" s="48"/>
      <c r="F77" s="62"/>
      <c r="G77" s="63"/>
      <c r="H77" s="51"/>
      <c r="I77" s="109"/>
      <c r="J77" s="110"/>
      <c r="K77" s="50"/>
      <c r="L77" s="50"/>
      <c r="M77" s="106">
        <f>SUM(M72:M76)</f>
        <v>14018.4</v>
      </c>
      <c r="N77" s="100"/>
    </row>
    <row r="78" spans="1:14" s="2" customFormat="1" ht="15" customHeight="1">
      <c r="A78" s="52">
        <v>9</v>
      </c>
      <c r="B78" s="64" t="s">
        <v>14</v>
      </c>
      <c r="C78" s="86" t="s">
        <v>118</v>
      </c>
      <c r="D78" s="40" t="s">
        <v>48</v>
      </c>
      <c r="E78" s="41"/>
      <c r="F78" s="57" t="s">
        <v>49</v>
      </c>
      <c r="G78" s="58"/>
      <c r="H78" s="59"/>
      <c r="I78" s="107"/>
      <c r="J78" s="102">
        <v>655</v>
      </c>
      <c r="K78" s="81" t="s">
        <v>47</v>
      </c>
      <c r="L78" s="78">
        <v>21</v>
      </c>
      <c r="M78" s="83">
        <f aca="true" t="shared" si="17" ref="M78:M84">J78*L78</f>
        <v>13755</v>
      </c>
      <c r="N78" s="103" t="s">
        <v>50</v>
      </c>
    </row>
    <row r="79" spans="1:14" s="4" customFormat="1" ht="15" customHeight="1">
      <c r="A79" s="45"/>
      <c r="B79" s="64" t="s">
        <v>14</v>
      </c>
      <c r="C79" s="46" t="s">
        <v>20</v>
      </c>
      <c r="D79" s="47"/>
      <c r="E79" s="48"/>
      <c r="F79" s="62"/>
      <c r="G79" s="63"/>
      <c r="H79" s="51"/>
      <c r="I79" s="109"/>
      <c r="J79" s="110"/>
      <c r="K79" s="50"/>
      <c r="L79" s="50"/>
      <c r="M79" s="106">
        <f>SUM(M78:M78)</f>
        <v>13755</v>
      </c>
      <c r="N79" s="100"/>
    </row>
    <row r="80" spans="1:14" s="2" customFormat="1" ht="15" customHeight="1">
      <c r="A80" s="52">
        <v>10</v>
      </c>
      <c r="B80" s="64" t="s">
        <v>19</v>
      </c>
      <c r="C80" s="121" t="s">
        <v>119</v>
      </c>
      <c r="D80" s="40" t="s">
        <v>48</v>
      </c>
      <c r="E80" s="41"/>
      <c r="F80" s="57" t="s">
        <v>49</v>
      </c>
      <c r="G80" s="58"/>
      <c r="H80" s="59"/>
      <c r="I80" s="107"/>
      <c r="J80" s="102">
        <v>1012</v>
      </c>
      <c r="K80" s="81" t="s">
        <v>47</v>
      </c>
      <c r="L80" s="78">
        <v>21</v>
      </c>
      <c r="M80" s="83">
        <f t="shared" si="17"/>
        <v>21252</v>
      </c>
      <c r="N80" s="103" t="s">
        <v>50</v>
      </c>
    </row>
    <row r="81" spans="1:14" s="2" customFormat="1" ht="15" customHeight="1">
      <c r="A81" s="52"/>
      <c r="B81" s="64" t="s">
        <v>19</v>
      </c>
      <c r="C81" s="121" t="s">
        <v>120</v>
      </c>
      <c r="D81" s="40" t="s">
        <v>48</v>
      </c>
      <c r="E81" s="41"/>
      <c r="F81" s="57" t="s">
        <v>49</v>
      </c>
      <c r="G81" s="58"/>
      <c r="H81" s="59"/>
      <c r="I81" s="107"/>
      <c r="J81" s="102">
        <v>1169</v>
      </c>
      <c r="K81" s="81" t="s">
        <v>47</v>
      </c>
      <c r="L81" s="78">
        <v>21</v>
      </c>
      <c r="M81" s="83">
        <f t="shared" si="17"/>
        <v>24549</v>
      </c>
      <c r="N81" s="103" t="s">
        <v>50</v>
      </c>
    </row>
    <row r="82" spans="1:14" s="2" customFormat="1" ht="15" customHeight="1">
      <c r="A82" s="52"/>
      <c r="B82" s="64" t="s">
        <v>19</v>
      </c>
      <c r="C82" s="122" t="s">
        <v>121</v>
      </c>
      <c r="D82" s="40" t="s">
        <v>48</v>
      </c>
      <c r="E82" s="41"/>
      <c r="F82" s="57" t="s">
        <v>49</v>
      </c>
      <c r="G82" s="58"/>
      <c r="H82" s="59"/>
      <c r="I82" s="107"/>
      <c r="J82" s="102">
        <v>465</v>
      </c>
      <c r="K82" s="81" t="s">
        <v>47</v>
      </c>
      <c r="L82" s="78">
        <v>21</v>
      </c>
      <c r="M82" s="83">
        <f t="shared" si="17"/>
        <v>9765</v>
      </c>
      <c r="N82" s="103" t="s">
        <v>50</v>
      </c>
    </row>
    <row r="83" spans="1:14" s="2" customFormat="1" ht="15" customHeight="1">
      <c r="A83" s="52"/>
      <c r="B83" s="64" t="s">
        <v>19</v>
      </c>
      <c r="C83" s="121" t="s">
        <v>122</v>
      </c>
      <c r="D83" s="40" t="s">
        <v>48</v>
      </c>
      <c r="E83" s="41"/>
      <c r="F83" s="57" t="s">
        <v>49</v>
      </c>
      <c r="G83" s="58"/>
      <c r="H83" s="59"/>
      <c r="I83" s="107"/>
      <c r="J83" s="102">
        <v>542</v>
      </c>
      <c r="K83" s="81" t="s">
        <v>47</v>
      </c>
      <c r="L83" s="78">
        <v>21</v>
      </c>
      <c r="M83" s="83">
        <f t="shared" si="17"/>
        <v>11382</v>
      </c>
      <c r="N83" s="103" t="s">
        <v>50</v>
      </c>
    </row>
    <row r="84" spans="1:14" s="2" customFormat="1" ht="15" customHeight="1">
      <c r="A84" s="52"/>
      <c r="B84" s="64" t="s">
        <v>19</v>
      </c>
      <c r="C84" s="121" t="s">
        <v>123</v>
      </c>
      <c r="D84" s="40" t="s">
        <v>48</v>
      </c>
      <c r="E84" s="41"/>
      <c r="F84" s="57" t="s">
        <v>49</v>
      </c>
      <c r="G84" s="58"/>
      <c r="H84" s="59"/>
      <c r="I84" s="107"/>
      <c r="J84" s="102">
        <v>511</v>
      </c>
      <c r="K84" s="81" t="s">
        <v>47</v>
      </c>
      <c r="L84" s="78">
        <v>21</v>
      </c>
      <c r="M84" s="83">
        <f t="shared" si="17"/>
        <v>10731</v>
      </c>
      <c r="N84" s="103" t="s">
        <v>50</v>
      </c>
    </row>
    <row r="85" spans="1:14" s="4" customFormat="1" ht="15" customHeight="1">
      <c r="A85" s="45"/>
      <c r="B85" s="64" t="s">
        <v>19</v>
      </c>
      <c r="C85" s="46" t="s">
        <v>20</v>
      </c>
      <c r="D85" s="47"/>
      <c r="E85" s="48"/>
      <c r="F85" s="62"/>
      <c r="G85" s="63"/>
      <c r="H85" s="51"/>
      <c r="I85" s="109"/>
      <c r="J85" s="110"/>
      <c r="K85" s="50"/>
      <c r="L85" s="50"/>
      <c r="M85" s="106">
        <f>SUM(M80:M84)</f>
        <v>77679</v>
      </c>
      <c r="N85" s="100"/>
    </row>
    <row r="86" spans="1:14" s="2" customFormat="1" ht="15" customHeight="1">
      <c r="A86" s="52"/>
      <c r="B86" s="64" t="s">
        <v>15</v>
      </c>
      <c r="C86" s="121" t="s">
        <v>124</v>
      </c>
      <c r="D86" s="71" t="s">
        <v>125</v>
      </c>
      <c r="E86" s="71"/>
      <c r="F86" s="67" t="s">
        <v>57</v>
      </c>
      <c r="G86" s="85">
        <v>48</v>
      </c>
      <c r="H86" s="69">
        <v>5.7</v>
      </c>
      <c r="I86" s="118"/>
      <c r="J86" s="102">
        <f>G86*H86</f>
        <v>273.6</v>
      </c>
      <c r="K86" s="81" t="s">
        <v>55</v>
      </c>
      <c r="L86" s="78">
        <v>108</v>
      </c>
      <c r="M86" s="83">
        <f>J86*L86</f>
        <v>29548.800000000003</v>
      </c>
      <c r="N86" s="103"/>
    </row>
    <row r="87" spans="1:14" s="2" customFormat="1" ht="15" customHeight="1">
      <c r="A87" s="52"/>
      <c r="B87" s="64" t="s">
        <v>15</v>
      </c>
      <c r="C87" s="121"/>
      <c r="D87" s="71"/>
      <c r="E87" s="71"/>
      <c r="F87" s="67" t="s">
        <v>57</v>
      </c>
      <c r="G87" s="85">
        <v>22.6</v>
      </c>
      <c r="H87" s="69">
        <v>4.1</v>
      </c>
      <c r="I87" s="118"/>
      <c r="J87" s="102">
        <f>G87*H87</f>
        <v>92.66</v>
      </c>
      <c r="K87" s="81" t="s">
        <v>55</v>
      </c>
      <c r="L87" s="78">
        <v>108</v>
      </c>
      <c r="M87" s="83">
        <f>J87*L87</f>
        <v>10007.279999999999</v>
      </c>
      <c r="N87" s="103"/>
    </row>
    <row r="88" spans="1:14" s="2" customFormat="1" ht="15" customHeight="1">
      <c r="A88" s="52"/>
      <c r="B88" s="64" t="s">
        <v>15</v>
      </c>
      <c r="C88" s="121"/>
      <c r="D88" s="71"/>
      <c r="E88" s="71"/>
      <c r="F88" s="67"/>
      <c r="G88" s="85"/>
      <c r="H88" s="69"/>
      <c r="I88" s="118"/>
      <c r="J88" s="102"/>
      <c r="K88" s="81"/>
      <c r="L88" s="78"/>
      <c r="M88" s="83">
        <f>SUM(M86:M87)</f>
        <v>39556.08</v>
      </c>
      <c r="N88" s="103" t="s">
        <v>126</v>
      </c>
    </row>
    <row r="89" spans="1:14" s="2" customFormat="1" ht="15" customHeight="1">
      <c r="A89" s="52"/>
      <c r="B89" s="64" t="s">
        <v>15</v>
      </c>
      <c r="C89" s="46" t="s">
        <v>20</v>
      </c>
      <c r="D89" s="47"/>
      <c r="E89" s="48"/>
      <c r="F89" s="62"/>
      <c r="G89" s="63"/>
      <c r="H89" s="51"/>
      <c r="I89" s="109"/>
      <c r="J89" s="110"/>
      <c r="K89" s="50"/>
      <c r="L89" s="50"/>
      <c r="M89" s="106">
        <v>20000</v>
      </c>
      <c r="N89" s="100"/>
    </row>
    <row r="90" spans="1:14" s="2" customFormat="1" ht="15" customHeight="1">
      <c r="A90" s="52"/>
      <c r="B90" s="64" t="s">
        <v>18</v>
      </c>
      <c r="C90" s="121" t="s">
        <v>127</v>
      </c>
      <c r="D90" s="40" t="s">
        <v>48</v>
      </c>
      <c r="E90" s="41"/>
      <c r="F90" s="57" t="s">
        <v>49</v>
      </c>
      <c r="G90" s="58"/>
      <c r="H90" s="59"/>
      <c r="I90" s="107"/>
      <c r="J90" s="102">
        <v>625</v>
      </c>
      <c r="K90" s="81" t="s">
        <v>47</v>
      </c>
      <c r="L90" s="78">
        <v>21</v>
      </c>
      <c r="M90" s="83">
        <f>J90*L90</f>
        <v>13125</v>
      </c>
      <c r="N90" s="103" t="s">
        <v>50</v>
      </c>
    </row>
    <row r="91" spans="1:14" s="4" customFormat="1" ht="15" customHeight="1">
      <c r="A91" s="45"/>
      <c r="B91" s="64" t="s">
        <v>18</v>
      </c>
      <c r="C91" s="46" t="s">
        <v>20</v>
      </c>
      <c r="D91" s="47"/>
      <c r="E91" s="48"/>
      <c r="F91" s="62"/>
      <c r="G91" s="63"/>
      <c r="H91" s="51"/>
      <c r="I91" s="109"/>
      <c r="J91" s="110"/>
      <c r="K91" s="50"/>
      <c r="L91" s="50"/>
      <c r="M91" s="106">
        <v>13125</v>
      </c>
      <c r="N91" s="100"/>
    </row>
    <row r="92" spans="1:14" s="2" customFormat="1" ht="15" customHeight="1">
      <c r="A92" s="37">
        <v>11</v>
      </c>
      <c r="B92" s="23" t="s">
        <v>17</v>
      </c>
      <c r="C92" s="24" t="s">
        <v>128</v>
      </c>
      <c r="D92" s="40"/>
      <c r="E92" s="41"/>
      <c r="F92" s="42" t="s">
        <v>129</v>
      </c>
      <c r="G92" s="55"/>
      <c r="H92" s="59"/>
      <c r="I92" s="107"/>
      <c r="J92" s="117">
        <v>13</v>
      </c>
      <c r="K92" s="81" t="s">
        <v>63</v>
      </c>
      <c r="L92" s="78">
        <v>220</v>
      </c>
      <c r="M92" s="83">
        <v>2860</v>
      </c>
      <c r="N92" s="103"/>
    </row>
    <row r="93" spans="1:14" s="2" customFormat="1" ht="15" customHeight="1">
      <c r="A93" s="52"/>
      <c r="B93" s="23" t="s">
        <v>17</v>
      </c>
      <c r="C93" s="46"/>
      <c r="D93" s="47"/>
      <c r="E93" s="48"/>
      <c r="F93" s="49"/>
      <c r="G93" s="50"/>
      <c r="H93" s="51"/>
      <c r="I93" s="104"/>
      <c r="J93" s="123"/>
      <c r="K93" s="50"/>
      <c r="L93" s="50"/>
      <c r="M93" s="106">
        <f>SUM(M92:M92)</f>
        <v>2860</v>
      </c>
      <c r="N93" s="100"/>
    </row>
    <row r="94" spans="1:14" s="2" customFormat="1" ht="15" customHeight="1">
      <c r="A94" s="45"/>
      <c r="B94" s="23"/>
      <c r="C94" s="46" t="s">
        <v>20</v>
      </c>
      <c r="D94" s="47"/>
      <c r="E94" s="48"/>
      <c r="F94" s="49"/>
      <c r="G94" s="50"/>
      <c r="H94" s="51"/>
      <c r="I94" s="104"/>
      <c r="J94" s="123"/>
      <c r="K94" s="50"/>
      <c r="L94" s="50"/>
      <c r="M94" s="83"/>
      <c r="N94" s="100"/>
    </row>
    <row r="95" spans="2:12" s="1" customFormat="1" ht="15.75" customHeight="1">
      <c r="B95" s="6"/>
      <c r="C95" s="7"/>
      <c r="D95" s="8"/>
      <c r="E95" s="9"/>
      <c r="H95" s="10"/>
      <c r="I95" s="11"/>
      <c r="J95" s="12"/>
      <c r="K95" s="13"/>
      <c r="L95" s="13"/>
    </row>
    <row r="96" spans="2:12" s="1" customFormat="1" ht="15.75" customHeight="1">
      <c r="B96" s="6"/>
      <c r="C96" s="7"/>
      <c r="D96" s="8"/>
      <c r="E96" s="9"/>
      <c r="H96" s="10"/>
      <c r="I96" s="11"/>
      <c r="J96" s="12"/>
      <c r="K96" s="13"/>
      <c r="L96" s="13"/>
    </row>
    <row r="97" spans="2:12" s="1" customFormat="1" ht="15.75" customHeight="1">
      <c r="B97" s="6"/>
      <c r="C97" s="7"/>
      <c r="D97" s="8"/>
      <c r="E97" s="9"/>
      <c r="H97" s="10"/>
      <c r="I97" s="11"/>
      <c r="J97" s="12"/>
      <c r="K97" s="13"/>
      <c r="L97" s="13"/>
    </row>
    <row r="98" spans="2:12" s="1" customFormat="1" ht="15.75" customHeight="1">
      <c r="B98" s="6"/>
      <c r="C98" s="7"/>
      <c r="D98" s="8"/>
      <c r="E98" s="9"/>
      <c r="H98" s="10"/>
      <c r="I98" s="11"/>
      <c r="J98" s="12"/>
      <c r="K98" s="13"/>
      <c r="L98" s="13"/>
    </row>
    <row r="99" spans="2:12" s="1" customFormat="1" ht="15.75" customHeight="1">
      <c r="B99" s="6"/>
      <c r="C99" s="7"/>
      <c r="D99" s="8"/>
      <c r="E99" s="9"/>
      <c r="H99" s="10"/>
      <c r="I99" s="11"/>
      <c r="J99" s="12"/>
      <c r="K99" s="13"/>
      <c r="L99" s="13"/>
    </row>
    <row r="100" spans="2:12" s="1" customFormat="1" ht="15.75" customHeight="1">
      <c r="B100" s="6"/>
      <c r="C100" s="7"/>
      <c r="D100" s="8"/>
      <c r="E100" s="9"/>
      <c r="H100" s="10"/>
      <c r="I100" s="11"/>
      <c r="J100" s="12"/>
      <c r="K100" s="13"/>
      <c r="L100" s="13"/>
    </row>
    <row r="101" spans="2:12" s="1" customFormat="1" ht="15.75" customHeight="1">
      <c r="B101" s="6"/>
      <c r="C101" s="7"/>
      <c r="D101" s="8"/>
      <c r="E101" s="9"/>
      <c r="H101" s="10"/>
      <c r="I101" s="11"/>
      <c r="J101" s="12"/>
      <c r="K101" s="13"/>
      <c r="L101" s="13"/>
    </row>
    <row r="102" spans="2:12" s="1" customFormat="1" ht="15.75" customHeight="1">
      <c r="B102" s="6"/>
      <c r="C102" s="7"/>
      <c r="D102" s="8"/>
      <c r="E102" s="9"/>
      <c r="H102" s="10"/>
      <c r="I102" s="11"/>
      <c r="J102" s="12"/>
      <c r="K102" s="13"/>
      <c r="L102" s="13"/>
    </row>
    <row r="103" spans="2:12" s="1" customFormat="1" ht="15.75" customHeight="1">
      <c r="B103" s="6"/>
      <c r="C103" s="7"/>
      <c r="D103" s="8"/>
      <c r="E103" s="9"/>
      <c r="H103" s="10"/>
      <c r="I103" s="11"/>
      <c r="J103" s="12"/>
      <c r="K103" s="13"/>
      <c r="L103" s="13"/>
    </row>
    <row r="104" spans="2:12" s="1" customFormat="1" ht="15.75" customHeight="1">
      <c r="B104" s="6"/>
      <c r="C104" s="7"/>
      <c r="D104" s="8"/>
      <c r="E104" s="9"/>
      <c r="H104" s="10"/>
      <c r="I104" s="11"/>
      <c r="J104" s="12"/>
      <c r="K104" s="13"/>
      <c r="L104" s="13"/>
    </row>
    <row r="105" spans="2:12" s="1" customFormat="1" ht="15.75" customHeight="1">
      <c r="B105" s="6"/>
      <c r="C105" s="7"/>
      <c r="D105" s="8"/>
      <c r="E105" s="9"/>
      <c r="H105" s="10"/>
      <c r="I105" s="11"/>
      <c r="J105" s="12"/>
      <c r="K105" s="13"/>
      <c r="L105" s="13"/>
    </row>
    <row r="106" spans="2:12" s="1" customFormat="1" ht="15.75" customHeight="1">
      <c r="B106" s="6"/>
      <c r="C106" s="7"/>
      <c r="D106" s="8"/>
      <c r="E106" s="9"/>
      <c r="H106" s="10"/>
      <c r="I106" s="11"/>
      <c r="J106" s="12"/>
      <c r="K106" s="13"/>
      <c r="L106" s="13"/>
    </row>
    <row r="107" spans="2:12" s="1" customFormat="1" ht="15.75" customHeight="1">
      <c r="B107" s="6"/>
      <c r="C107" s="7"/>
      <c r="D107" s="8"/>
      <c r="E107" s="9"/>
      <c r="H107" s="10"/>
      <c r="I107" s="11"/>
      <c r="J107" s="12"/>
      <c r="K107" s="13"/>
      <c r="L107" s="13"/>
    </row>
    <row r="108" spans="2:12" s="1" customFormat="1" ht="15.75" customHeight="1">
      <c r="B108" s="6"/>
      <c r="C108" s="7"/>
      <c r="D108" s="8"/>
      <c r="E108" s="9"/>
      <c r="H108" s="10"/>
      <c r="I108" s="11"/>
      <c r="J108" s="12"/>
      <c r="K108" s="13"/>
      <c r="L108" s="13"/>
    </row>
    <row r="109" spans="2:12" s="1" customFormat="1" ht="15.75" customHeight="1">
      <c r="B109" s="6"/>
      <c r="C109" s="7"/>
      <c r="D109" s="8"/>
      <c r="E109" s="9"/>
      <c r="H109" s="10"/>
      <c r="I109" s="11"/>
      <c r="J109" s="12"/>
      <c r="K109" s="13"/>
      <c r="L109" s="13"/>
    </row>
    <row r="110" spans="2:12" s="1" customFormat="1" ht="15.75" customHeight="1">
      <c r="B110" s="6"/>
      <c r="C110" s="7"/>
      <c r="D110" s="8"/>
      <c r="E110" s="9"/>
      <c r="H110" s="10"/>
      <c r="I110" s="11"/>
      <c r="J110" s="12"/>
      <c r="K110" s="13"/>
      <c r="L110" s="13"/>
    </row>
    <row r="111" spans="2:12" s="1" customFormat="1" ht="15.75" customHeight="1">
      <c r="B111" s="6"/>
      <c r="C111" s="7"/>
      <c r="D111" s="8"/>
      <c r="E111" s="9"/>
      <c r="H111" s="10"/>
      <c r="I111" s="11"/>
      <c r="J111" s="12"/>
      <c r="K111" s="13"/>
      <c r="L111" s="13"/>
    </row>
  </sheetData>
  <sheetProtection/>
  <mergeCells count="24">
    <mergeCell ref="A2:N2"/>
    <mergeCell ref="F9:G9"/>
    <mergeCell ref="F37:G37"/>
    <mergeCell ref="F38:G38"/>
    <mergeCell ref="F39:G39"/>
    <mergeCell ref="F40:G40"/>
    <mergeCell ref="F41:G41"/>
    <mergeCell ref="F78:G78"/>
    <mergeCell ref="F80:G80"/>
    <mergeCell ref="F81:G81"/>
    <mergeCell ref="F82:G82"/>
    <mergeCell ref="F83:G83"/>
    <mergeCell ref="F84:G84"/>
    <mergeCell ref="F90:G90"/>
    <mergeCell ref="A8:A10"/>
    <mergeCell ref="A11:A21"/>
    <mergeCell ref="A22:A42"/>
    <mergeCell ref="A43:A51"/>
    <mergeCell ref="A52:A69"/>
    <mergeCell ref="A70:A71"/>
    <mergeCell ref="A72:A77"/>
    <mergeCell ref="A78:A79"/>
    <mergeCell ref="A80:A91"/>
    <mergeCell ref="A92:A94"/>
  </mergeCells>
  <printOptions/>
  <pageMargins left="0.36" right="0.36" top="0.61" bottom="0.61" header="0.31" footer="0.31"/>
  <pageSetup horizontalDpi="600" verticalDpi="600" orientation="portrait" paperSize="9" scale="9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WWW.BLUE08.CN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蓝影论坛</dc:creator>
  <cp:keywords/>
  <dc:description/>
  <cp:lastModifiedBy>Administrator</cp:lastModifiedBy>
  <cp:lastPrinted>2017-06-27T03:15:44Z</cp:lastPrinted>
  <dcterms:created xsi:type="dcterms:W3CDTF">2014-04-11T03:58:58Z</dcterms:created>
  <dcterms:modified xsi:type="dcterms:W3CDTF">2020-11-24T03:24:05Z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KSORubyTemplate">
    <vt:lpwstr>11</vt:lpwstr>
  </property>
</Properties>
</file>